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210" tabRatio="743"/>
  </bookViews>
  <sheets>
    <sheet name="원가계산서" sheetId="1" r:id="rId1"/>
    <sheet name="공종별집계표" sheetId="2" r:id="rId2"/>
    <sheet name="내역서(송천동)" sheetId="3" r:id="rId3"/>
    <sheet name="공사설정" sheetId="4" state="hidden" r:id="rId4"/>
  </sheets>
  <externalReferences>
    <externalReference r:id="rId5"/>
  </externalReferences>
  <definedNames>
    <definedName name="_xlnm.Print_Area" localSheetId="1">공종별집계표!$A$1:$M$33</definedName>
    <definedName name="_xlnm.Print_Area" localSheetId="2">'내역서(송천동)'!$A$1:$M$45</definedName>
    <definedName name="_xlnm.Print_Area">#REF!</definedName>
    <definedName name="_xlnm.Print_Titles" localSheetId="1">[1]공종별집계표!$1:$4</definedName>
    <definedName name="_xlnm.Print_Titles" localSheetId="2">'내역서(송천동)'!$1:$3</definedName>
    <definedName name="_xlnm.Print_Titles">#REF!</definedName>
  </definedNames>
  <calcPr calcId="125725"/>
</workbook>
</file>

<file path=xl/calcChain.xml><?xml version="1.0" encoding="utf-8"?>
<calcChain xmlns="http://schemas.openxmlformats.org/spreadsheetml/2006/main">
  <c r="J26" i="3"/>
  <c r="J27"/>
  <c r="J28"/>
  <c r="J29"/>
  <c r="H26"/>
  <c r="H27"/>
  <c r="H28"/>
  <c r="H29"/>
  <c r="F26"/>
  <c r="F27"/>
  <c r="F28"/>
  <c r="F29"/>
  <c r="J13"/>
  <c r="J14"/>
  <c r="J15"/>
  <c r="J16"/>
  <c r="J17"/>
  <c r="J18"/>
  <c r="J19"/>
  <c r="J20"/>
  <c r="J21"/>
  <c r="H13"/>
  <c r="H14"/>
  <c r="H15"/>
  <c r="H16"/>
  <c r="H17"/>
  <c r="H18"/>
  <c r="H19"/>
  <c r="H20"/>
  <c r="H21"/>
  <c r="F13"/>
  <c r="F14"/>
  <c r="F15"/>
  <c r="F16"/>
  <c r="F17"/>
  <c r="F18"/>
  <c r="F19"/>
  <c r="F20"/>
  <c r="F21"/>
  <c r="H8"/>
  <c r="F8"/>
  <c r="K39"/>
  <c r="K38"/>
  <c r="K34"/>
  <c r="J34"/>
  <c r="L34" s="1"/>
  <c r="K33"/>
  <c r="J33"/>
  <c r="J35" s="1"/>
  <c r="I12" i="2" s="1"/>
  <c r="J12" s="1"/>
  <c r="H33" i="3"/>
  <c r="H35" s="1"/>
  <c r="G12" i="2" s="1"/>
  <c r="H12" s="1"/>
  <c r="F33" i="3"/>
  <c r="F35" s="1"/>
  <c r="E12" i="2" s="1"/>
  <c r="K29" i="3"/>
  <c r="L29"/>
  <c r="K28"/>
  <c r="K25"/>
  <c r="K21"/>
  <c r="K20"/>
  <c r="K19"/>
  <c r="K18"/>
  <c r="K17"/>
  <c r="K16"/>
  <c r="K15"/>
  <c r="K14"/>
  <c r="K13"/>
  <c r="K12"/>
  <c r="J12"/>
  <c r="H12"/>
  <c r="F12"/>
  <c r="K8"/>
  <c r="K7"/>
  <c r="J7"/>
  <c r="J9" s="1"/>
  <c r="H7"/>
  <c r="F7"/>
  <c r="A1"/>
  <c r="K32" i="2"/>
  <c r="J32"/>
  <c r="H32"/>
  <c r="F32"/>
  <c r="L32" s="1"/>
  <c r="K30"/>
  <c r="J30"/>
  <c r="H30"/>
  <c r="F30"/>
  <c r="L30" s="1"/>
  <c r="G13"/>
  <c r="H13" s="1"/>
  <c r="F13"/>
  <c r="E13"/>
  <c r="A13"/>
  <c r="A12"/>
  <c r="A11"/>
  <c r="A10"/>
  <c r="A9"/>
  <c r="A8"/>
  <c r="A2"/>
  <c r="F22" i="1"/>
  <c r="F13"/>
  <c r="F12"/>
  <c r="F9"/>
  <c r="L21" i="3" l="1"/>
  <c r="L12"/>
  <c r="L18"/>
  <c r="J22"/>
  <c r="H22"/>
  <c r="G10" i="2" s="1"/>
  <c r="H10" s="1"/>
  <c r="F12"/>
  <c r="L12" s="1"/>
  <c r="K12"/>
  <c r="L19" i="3"/>
  <c r="L16"/>
  <c r="L14"/>
  <c r="H9"/>
  <c r="L33"/>
  <c r="L35" s="1"/>
  <c r="L13"/>
  <c r="L7"/>
  <c r="I9" i="2"/>
  <c r="J9" s="1"/>
  <c r="J8" i="3"/>
  <c r="I10" i="2" l="1"/>
  <c r="J10" s="1"/>
  <c r="F38" i="3"/>
  <c r="J39"/>
  <c r="L39" s="1"/>
  <c r="H38"/>
  <c r="H40" s="1"/>
  <c r="J38"/>
  <c r="J40" s="1"/>
  <c r="J25"/>
  <c r="F25"/>
  <c r="H25"/>
  <c r="G9" i="2"/>
  <c r="H9" s="1"/>
  <c r="F22" i="3"/>
  <c r="E10" i="2" s="1"/>
  <c r="L28" i="3"/>
  <c r="L8"/>
  <c r="L9" s="1"/>
  <c r="L17"/>
  <c r="L20"/>
  <c r="F9"/>
  <c r="L15"/>
  <c r="L22" l="1"/>
  <c r="K10" i="2"/>
  <c r="F10"/>
  <c r="L10" s="1"/>
  <c r="L38" i="3"/>
  <c r="L40" s="1"/>
  <c r="I13" i="2" s="1"/>
  <c r="F40" i="3"/>
  <c r="K26"/>
  <c r="L26"/>
  <c r="E9" i="2"/>
  <c r="F30" i="3"/>
  <c r="E11" i="2" s="1"/>
  <c r="L25" i="3"/>
  <c r="F9" i="2" l="1"/>
  <c r="K9"/>
  <c r="F11"/>
  <c r="H30" i="3"/>
  <c r="H44" s="1"/>
  <c r="J13" i="2"/>
  <c r="L13" s="1"/>
  <c r="D20" i="1" s="1"/>
  <c r="K13" i="2"/>
  <c r="F44" i="3"/>
  <c r="L9" i="2" l="1"/>
  <c r="E8"/>
  <c r="G11"/>
  <c r="F8" l="1"/>
  <c r="H11"/>
  <c r="K27" i="3"/>
  <c r="J30" l="1"/>
  <c r="J44" s="1"/>
  <c r="L27"/>
  <c r="L30" s="1"/>
  <c r="L44" s="1"/>
  <c r="E6" i="2"/>
  <c r="G8"/>
  <c r="I11" l="1"/>
  <c r="H8"/>
  <c r="F6"/>
  <c r="F33" l="1"/>
  <c r="D5" i="1" s="1"/>
  <c r="D7" s="1"/>
  <c r="J11" i="2"/>
  <c r="K11"/>
  <c r="G6"/>
  <c r="H6" l="1"/>
  <c r="I8"/>
  <c r="L11"/>
  <c r="J8" l="1"/>
  <c r="K8"/>
  <c r="H33"/>
  <c r="D8" i="1" s="1"/>
  <c r="I6" i="2" l="1"/>
  <c r="L8"/>
  <c r="D9" i="1"/>
  <c r="D10" s="1"/>
  <c r="D13" l="1"/>
  <c r="D12"/>
  <c r="D15"/>
  <c r="J6" i="2"/>
  <c r="K6"/>
  <c r="J33" l="1"/>
  <c r="D11" i="1" s="1"/>
  <c r="L6" i="2"/>
  <c r="L33" s="1"/>
  <c r="D14" i="1" l="1"/>
  <c r="D16" s="1"/>
  <c r="D17" l="1"/>
  <c r="D18" l="1"/>
  <c r="D19" s="1"/>
  <c r="D21" l="1"/>
  <c r="D22" s="1"/>
  <c r="D23" s="1"/>
  <c r="D25" s="1"/>
</calcChain>
</file>

<file path=xl/sharedStrings.xml><?xml version="1.0" encoding="utf-8"?>
<sst xmlns="http://schemas.openxmlformats.org/spreadsheetml/2006/main" count="312" uniqueCount="182">
  <si>
    <t>이                                 윤</t>
  </si>
  <si>
    <t>폐    기    물     처    리    비</t>
  </si>
  <si>
    <t>금액</t>
  </si>
  <si>
    <t>수량</t>
  </si>
  <si>
    <t>경비</t>
  </si>
  <si>
    <t>DJ</t>
  </si>
  <si>
    <t>일위</t>
  </si>
  <si>
    <t>코드</t>
  </si>
  <si>
    <t>레미콘</t>
  </si>
  <si>
    <t>C1</t>
  </si>
  <si>
    <t>일</t>
  </si>
  <si>
    <t>C</t>
  </si>
  <si>
    <t>구성비</t>
  </si>
  <si>
    <t>환율</t>
  </si>
  <si>
    <t>단가명</t>
  </si>
  <si>
    <t>10톤</t>
  </si>
  <si>
    <t>직   접   재   료   비</t>
  </si>
  <si>
    <t>[ 합           계 ]</t>
  </si>
  <si>
    <t>간   접   노   무   비</t>
  </si>
  <si>
    <t>기    계      경    비</t>
  </si>
  <si>
    <t>기     타     경     비</t>
  </si>
  <si>
    <t>고   용   보   험   료</t>
  </si>
  <si>
    <t>환   경   보   전   비</t>
  </si>
  <si>
    <t>산   재   보   험   료</t>
  </si>
  <si>
    <t>이 Sheet는 수정하지 마십시요</t>
  </si>
  <si>
    <t>직   접   노   무   비</t>
  </si>
  <si>
    <t xml:space="preserve"> [ 합          계 ]</t>
  </si>
  <si>
    <t>0 바닥포장 및 옥상난간 보수공사</t>
  </si>
  <si>
    <t>공  사  원  가  계  산  서</t>
  </si>
  <si>
    <t>4국 포함, 2톤이하 20KM</t>
  </si>
  <si>
    <t>기타</t>
  </si>
  <si>
    <t>운반비</t>
  </si>
  <si>
    <t>원내역</t>
  </si>
  <si>
    <t>인</t>
  </si>
  <si>
    <t>대</t>
  </si>
  <si>
    <t>M</t>
  </si>
  <si>
    <t>M3</t>
  </si>
  <si>
    <t>재료비</t>
  </si>
  <si>
    <t/>
  </si>
  <si>
    <t>노무비</t>
  </si>
  <si>
    <t>계</t>
  </si>
  <si>
    <t>단위</t>
  </si>
  <si>
    <t>비고</t>
  </si>
  <si>
    <t>레미콘타설</t>
  </si>
  <si>
    <t>노  무  비</t>
  </si>
  <si>
    <t>01 서울송천동우체국</t>
  </si>
  <si>
    <t>0102 바닥포장공사</t>
  </si>
  <si>
    <t>25-24-15</t>
  </si>
  <si>
    <t>5D8213282F9D7ECA77015A22BF67</t>
  </si>
  <si>
    <t>총         공         사         비</t>
  </si>
  <si>
    <t>관      급      공      사      비</t>
  </si>
  <si>
    <t>공         급         가         액</t>
  </si>
  <si>
    <t>도      급      공      사      비</t>
  </si>
  <si>
    <t>일      반      관      리      비</t>
  </si>
  <si>
    <t>부      가      가      치      세</t>
  </si>
  <si>
    <t>5D8213282F9D7ECA77015A22BF66</t>
  </si>
  <si>
    <t>5B5BC30E2B99D0091A31576067D5</t>
  </si>
  <si>
    <t>0103 난간 보수공사</t>
  </si>
  <si>
    <t>150*150*1000</t>
  </si>
  <si>
    <t>콘크리트, CRUSHER사용</t>
  </si>
  <si>
    <t>조적벽체 V컷팅씰링보수</t>
  </si>
  <si>
    <t>조적조,,준공청소 포함</t>
  </si>
  <si>
    <t>6MM,1800*1800</t>
  </si>
  <si>
    <t>가설창고 이설후 재설치</t>
  </si>
  <si>
    <t>1/8*16/12*25/20</t>
  </si>
  <si>
    <t>작업설  ·  부산물등</t>
  </si>
  <si>
    <t>XXXX-XXX-XXXX</t>
  </si>
  <si>
    <t>공 종 별 집 계 표</t>
  </si>
  <si>
    <t>0101 가설공사</t>
  </si>
  <si>
    <t>원가계산서 연결금액</t>
  </si>
  <si>
    <t>건축물 현장정리</t>
  </si>
  <si>
    <t>노무비 할증 계수</t>
  </si>
  <si>
    <t>시간당 작업사이클</t>
  </si>
  <si>
    <t>내역금액소수점처리</t>
  </si>
  <si>
    <t>경비 할증 계수</t>
  </si>
  <si>
    <t>0105 폐기물처리</t>
  </si>
  <si>
    <t>0104 운반공사</t>
  </si>
  <si>
    <t>재료비 할증 계수</t>
  </si>
  <si>
    <t>시간당 노임산출 계수</t>
  </si>
  <si>
    <t>일위대가내역소수점처리</t>
  </si>
  <si>
    <t>1회 사이클시간</t>
  </si>
  <si>
    <t>비목</t>
  </si>
  <si>
    <t>F</t>
  </si>
  <si>
    <t>적용율</t>
  </si>
  <si>
    <t>자재</t>
  </si>
  <si>
    <t>단산</t>
  </si>
  <si>
    <t>자재(폐자재) 소운반</t>
  </si>
  <si>
    <t>T</t>
  </si>
  <si>
    <t>hr</t>
  </si>
  <si>
    <t>크레인</t>
  </si>
  <si>
    <t>품      명</t>
  </si>
  <si>
    <t>규      격</t>
  </si>
  <si>
    <t>경      비</t>
  </si>
  <si>
    <t>합      계</t>
  </si>
  <si>
    <t>M2</t>
  </si>
  <si>
    <t>톤</t>
  </si>
  <si>
    <t>사급자재비</t>
  </si>
  <si>
    <t>재  료  비</t>
  </si>
  <si>
    <t>금  액</t>
  </si>
  <si>
    <t>폐기물처리비</t>
  </si>
  <si>
    <t>단  가</t>
  </si>
  <si>
    <t>손료저장</t>
  </si>
  <si>
    <t>[ 소 계 ]</t>
  </si>
  <si>
    <t>비  고</t>
  </si>
  <si>
    <t>수성페인트</t>
  </si>
  <si>
    <t>폐콘크리트</t>
  </si>
  <si>
    <t>시멘트몰탈바름</t>
  </si>
  <si>
    <t>공종소계</t>
  </si>
  <si>
    <t>공종레벨</t>
  </si>
  <si>
    <t>4국 포함</t>
  </si>
  <si>
    <t>010202</t>
  </si>
  <si>
    <t>헐기및부수기</t>
  </si>
  <si>
    <t>010102</t>
  </si>
  <si>
    <t>공종구분</t>
  </si>
  <si>
    <t>상위공종</t>
  </si>
  <si>
    <t>010208</t>
  </si>
  <si>
    <t>010209</t>
  </si>
  <si>
    <t>TTTTT</t>
  </si>
  <si>
    <t>원가비목코드</t>
  </si>
  <si>
    <t>유통물가</t>
  </si>
  <si>
    <t>관급자재비</t>
  </si>
  <si>
    <t>콘크리트경계석</t>
  </si>
  <si>
    <t>자재 차량운반</t>
  </si>
  <si>
    <t>일반변수</t>
  </si>
  <si>
    <t>공사구분</t>
  </si>
  <si>
    <t>조사가격</t>
  </si>
  <si>
    <t>자재단가적용</t>
  </si>
  <si>
    <t>TOTAL</t>
  </si>
  <si>
    <t>시간당작업량</t>
  </si>
  <si>
    <t>일위대가</t>
  </si>
  <si>
    <t>공종구분명</t>
  </si>
  <si>
    <t>거래가격</t>
  </si>
  <si>
    <t>경비단가적용</t>
  </si>
  <si>
    <t>010103</t>
  </si>
  <si>
    <t>품목코드</t>
  </si>
  <si>
    <t>가격정보</t>
  </si>
  <si>
    <t>손료적용</t>
  </si>
  <si>
    <t>작업부산물</t>
  </si>
  <si>
    <t>(백분율)</t>
  </si>
  <si>
    <t>확정내역</t>
  </si>
  <si>
    <t>물가자료</t>
  </si>
  <si>
    <t>품목코드형식</t>
  </si>
  <si>
    <t xml:space="preserve"> 계의 6%</t>
  </si>
  <si>
    <t>0101</t>
  </si>
  <si>
    <t>010101</t>
  </si>
  <si>
    <t>0102</t>
  </si>
  <si>
    <t>공종코드</t>
  </si>
  <si>
    <t>와이어메시깔기</t>
  </si>
  <si>
    <t>보통인부2</t>
  </si>
  <si>
    <t>바닥포장절단</t>
  </si>
  <si>
    <t>벽돌벽 철거</t>
  </si>
  <si>
    <t>잡석깔기 지정</t>
  </si>
  <si>
    <t>100MM</t>
  </si>
  <si>
    <t>50MM</t>
  </si>
  <si>
    <t>경계블럭설치</t>
  </si>
  <si>
    <t>모래갈기 지정</t>
  </si>
  <si>
    <t>난간 균열보수</t>
  </si>
  <si>
    <t>벽18MM</t>
  </si>
  <si>
    <t>2회,롤러칠</t>
  </si>
  <si>
    <t>건축물보양</t>
  </si>
  <si>
    <t>30km이하</t>
  </si>
  <si>
    <t>수집.운반비</t>
  </si>
  <si>
    <t xml:space="preserve"> (노무비+경비+일반관리비)*11.33%</t>
  </si>
  <si>
    <t>[소                  계]</t>
  </si>
  <si>
    <t xml:space="preserve"> (재료비+직접노무비+산출경비)*0.3%</t>
  </si>
  <si>
    <t>D3</t>
  </si>
  <si>
    <t>A3</t>
  </si>
  <si>
    <t>R</t>
  </si>
  <si>
    <t>변수</t>
  </si>
  <si>
    <t>01</t>
  </si>
  <si>
    <t>A</t>
  </si>
  <si>
    <t>□ 공사명 : 서울송천동우체국 노후시설 보수공사</t>
    <phoneticPr fontId="49" type="noConversion"/>
  </si>
  <si>
    <t>순공사원가</t>
    <phoneticPr fontId="49" type="noConversion"/>
  </si>
  <si>
    <t xml:space="preserve"> (재료비+노무비)*2.58%</t>
    <phoneticPr fontId="49" type="noConversion"/>
  </si>
  <si>
    <t>9.9% 이하</t>
  </si>
  <si>
    <t>3.8% (법정)</t>
  </si>
  <si>
    <t>0.87% (법정)</t>
  </si>
  <si>
    <t>0.3% (법정)</t>
  </si>
  <si>
    <t>2.58% 이하</t>
  </si>
  <si>
    <t>6% 이하</t>
  </si>
  <si>
    <t>11.33% 이하</t>
  </si>
  <si>
    <t>천원 미만 절사</t>
  </si>
</sst>
</file>

<file path=xl/styles.xml><?xml version="1.0" encoding="utf-8"?>
<styleSheet xmlns="http://schemas.openxmlformats.org/spreadsheetml/2006/main">
  <numFmts count="53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#,##0_-;\-#,##0_-;"/>
    <numFmt numFmtId="177" formatCode="0.0%"/>
    <numFmt numFmtId="178" formatCode="&quot;(&quot;###.00&quot;)&quot;"/>
    <numFmt numFmtId="179" formatCode="[Red]\+#;[Red]\-#;[Red]0"/>
    <numFmt numFmtId="180" formatCode="#,##0;[Red]&quot;△&quot;#,##0"/>
    <numFmt numFmtId="181" formatCode="#,##0_ ;[Red]&quot;△&quot;#,##0\ "/>
    <numFmt numFmtId="182" formatCode="_ * #,##0_ ;_ * \-#,##0_ ;_ * &quot;-&quot;_ ;_ @_ "/>
    <numFmt numFmtId="183" formatCode="#,##0.0;[Red]#,##0.0;&quot; &quot;"/>
    <numFmt numFmtId="184" formatCode="0.0000%"/>
    <numFmt numFmtId="185" formatCode="0.0%;[Red]\(0.0%\)"/>
    <numFmt numFmtId="186" formatCode="&quot;$&quot;#,##0.00_);\(&quot;$&quot;#,##0.00\)"/>
    <numFmt numFmtId="187" formatCode="#,##0&quot; 원&quot;"/>
    <numFmt numFmtId="188" formatCode="yyyy&quot;年&quot;m&quot;月&quot;d&quot;日&quot;"/>
    <numFmt numFmtId="189" formatCode="#,##0.00;[Red]#,##0.00;&quot; &quot;"/>
    <numFmt numFmtId="190" formatCode="_ &quot;₩&quot;* #,##0_ ;_ &quot;₩&quot;* \-#,##0_ ;_ &quot;₩&quot;* &quot;-&quot;_ ;_ @_ "/>
    <numFmt numFmtId="191" formatCode="_ &quot;₩&quot;\ * #,##0_ ;_ &quot;₩&quot;\ * \-#,##0_ ;_ &quot;₩&quot;\ * &quot;-&quot;_ ;_ @_ "/>
    <numFmt numFmtId="192" formatCode="_ &quot;₩&quot;* #,##0.00_ ;_ &quot;₩&quot;* \-#,##0.00_ ;_ &quot;₩&quot;* &quot;-&quot;??_ ;_ @_ "/>
    <numFmt numFmtId="193" formatCode="_ &quot;₩&quot;\ * #,##0.00_ ;_ &quot;₩&quot;\ * \-#,##0.00_ ;_ &quot;₩&quot;\ * &quot;-&quot;??_ ;_ @_ "/>
    <numFmt numFmtId="194" formatCode="_ * #,##0.00_ ;_ * \-#,##0.00_ ;_ * &quot;-&quot;??_ ;_ @_ "/>
    <numFmt numFmtId="195" formatCode="General&quot;·&quot;"/>
    <numFmt numFmtId="196" formatCode="_ * #,#00_ ;_ * \-#,#00_ ;_ * &quot;-&quot;_ ;_ @_ "/>
    <numFmt numFmtId="197" formatCode="\$#.00"/>
    <numFmt numFmtId="198" formatCode="_(&quot;$&quot;* #,##0_);_(&quot;$&quot;* \(#,##0\);_(&quot;$&quot;* &quot;-&quot;_);_(@_)"/>
    <numFmt numFmtId="199" formatCode="_(&quot;$&quot;* #,##0.00_);_(&quot;$&quot;* \(#,##0.00\);_(&quot;$&quot;* &quot;-&quot;??_);_(@_)"/>
    <numFmt numFmtId="200" formatCode="\$#,##0\ ;\(\$#,##0\)"/>
    <numFmt numFmtId="201" formatCode="mmm\.yy"/>
    <numFmt numFmtId="202" formatCode="#,##0.0000"/>
    <numFmt numFmtId="203" formatCode="_-[$€-2]* #,##0.00_-;\-[$€-2]* #,##0.00_-;_-[$€-2]* &quot;-&quot;??_-"/>
    <numFmt numFmtId="204" formatCode="#."/>
    <numFmt numFmtId="205" formatCode="&quot;$&quot;#,##0.00_);[Red]&quot;₩&quot;&quot;₩&quot;&quot;₩&quot;&quot;₩&quot;&quot;₩&quot;&quot;₩&quot;&quot;₩&quot;&quot;₩&quot;&quot;₩&quot;&quot;₩&quot;&quot;₩&quot;&quot;₩&quot;&quot;₩&quot;\(&quot;$&quot;#,##0.00&quot;₩&quot;&quot;₩&quot;&quot;₩&quot;&quot;₩&quot;&quot;₩&quot;&quot;₩&quot;&quot;₩&quot;&quot;₩&quot;&quot;₩&quot;&quot;₩&quot;&quot;₩&quot;&quot;₩&quot;&quot;₩&quot;\)"/>
    <numFmt numFmtId="206" formatCode="%#.00"/>
    <numFmt numFmtId="207" formatCode="0.00_);[Red]\(0.00\)"/>
    <numFmt numFmtId="208" formatCode="#,##0_);[Red]\(#,##0\)"/>
    <numFmt numFmtId="209" formatCode="&quot;₩&quot;#,##0;&quot;₩&quot;&quot;₩&quot;&quot;₩&quot;&quot;₩&quot;\-#,##0"/>
    <numFmt numFmtId="210" formatCode="0.0%;[Red]&quot;△&quot;0.0%"/>
    <numFmt numFmtId="211" formatCode="0.00%;[Red]&quot;△&quot;0.00%"/>
    <numFmt numFmtId="212" formatCode="#,##0_ ;[Red]\-#,##0\ "/>
    <numFmt numFmtId="213" formatCode="_-* #,##0;\-* #,##0;_-* &quot;-&quot;;_-@"/>
    <numFmt numFmtId="214" formatCode="#,##0;[Red]&quot;-&quot;#,##0"/>
    <numFmt numFmtId="215" formatCode="&quot;₩&quot;#,##0;[Red]&quot;₩&quot;&quot;₩&quot;&quot;₩&quot;&quot;₩&quot;\-#,##0"/>
    <numFmt numFmtId="216" formatCode="#,##0.0#####\ ;[Red]\-#,##0.0#####\ "/>
    <numFmt numFmtId="217" formatCode="000\-000"/>
    <numFmt numFmtId="218" formatCode="#,##0_ "/>
    <numFmt numFmtId="219" formatCode="_-* #,##0.00_-;&quot;₩&quot;&quot;₩&quot;\-* #,##0.00_-;_-* &quot;-&quot;??_-;_-@_-"/>
    <numFmt numFmtId="220" formatCode="_-&quot;₩&quot;* #,##0.00_-;&quot;₩&quot;&quot;₩&quot;\-&quot;₩&quot;* #,##0.00_-;_-&quot;₩&quot;* &quot;-&quot;??_-;_-@_-"/>
    <numFmt numFmtId="221" formatCode="&quot;₩&quot;#,##0.00;&quot;₩&quot;&quot;₩&quot;&quot;₩&quot;&quot;₩&quot;\-#,##0.00"/>
    <numFmt numFmtId="222" formatCode="_-* #,##0.00_-;\-* #,##0.00_-;_-* &quot;-&quot;_-;_-@_-"/>
    <numFmt numFmtId="223" formatCode="#,###"/>
    <numFmt numFmtId="224" formatCode="_-* #,##0.0_-;\-* #,##0.0_-;_-* &quot;-&quot;_-;_-@_-"/>
  </numFmts>
  <fonts count="50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2"/>
      <color rgb="FF000000"/>
      <name val="돋움체"/>
      <family val="3"/>
      <charset val="129"/>
    </font>
    <font>
      <sz val="10"/>
      <color rgb="FF000000"/>
      <name val="돋움체"/>
      <family val="3"/>
      <charset val="129"/>
    </font>
    <font>
      <sz val="10"/>
      <color rgb="FF000000"/>
      <name val="한컴바탕"/>
      <family val="3"/>
      <charset val="129"/>
    </font>
    <font>
      <sz val="12"/>
      <color rgb="FF000000"/>
      <name val="바탕체"/>
      <family val="1"/>
      <charset val="129"/>
    </font>
    <font>
      <sz val="10"/>
      <color rgb="FF000000"/>
      <name val="Arial"/>
      <family val="2"/>
    </font>
    <font>
      <sz val="10"/>
      <color rgb="FF000000"/>
      <name val="굴림체"/>
      <family val="3"/>
      <charset val="129"/>
    </font>
    <font>
      <sz val="9"/>
      <color rgb="FF000000"/>
      <name val="돋움체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Arial"/>
      <family val="2"/>
    </font>
    <font>
      <sz val="11"/>
      <color rgb="FF000000"/>
      <name val="한컴바탕"/>
      <family val="1"/>
      <charset val="129"/>
    </font>
    <font>
      <sz val="12"/>
      <color rgb="FF000000"/>
      <name val="한컴바탕"/>
      <family val="1"/>
      <charset val="129"/>
    </font>
    <font>
      <sz val="8"/>
      <color rgb="FF000000"/>
      <name val="한컴바탕"/>
      <family val="1"/>
      <charset val="129"/>
    </font>
    <font>
      <b/>
      <sz val="10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0"/>
      <color rgb="FF800000"/>
      <name val="한컴바탕"/>
      <family val="1"/>
      <charset val="129"/>
    </font>
    <font>
      <i/>
      <sz val="1"/>
      <color rgb="FF000000"/>
      <name val="한컴바탕"/>
      <family val="1"/>
      <charset val="129"/>
    </font>
    <font>
      <u/>
      <sz val="10"/>
      <color rgb="FFFF00FF"/>
      <name val="한컴바탕"/>
      <family val="1"/>
      <charset val="129"/>
    </font>
    <font>
      <sz val="8"/>
      <color rgb="FF000000"/>
      <name val="Arial"/>
      <family val="2"/>
    </font>
    <font>
      <b/>
      <sz val="12"/>
      <color rgb="FF000000"/>
      <name val="한컴바탕"/>
      <family val="1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"/>
      <color rgb="FF000000"/>
      <name val="한컴바탕"/>
      <family val="1"/>
      <charset val="129"/>
    </font>
    <font>
      <u/>
      <sz val="10"/>
      <color rgb="FF0000FF"/>
      <name val="한컴바탕"/>
      <family val="1"/>
      <charset val="129"/>
    </font>
    <font>
      <b/>
      <sz val="11"/>
      <color rgb="FF000000"/>
      <name val="한컴바탕"/>
      <family val="1"/>
      <charset val="129"/>
    </font>
    <font>
      <sz val="7"/>
      <color rgb="FF000000"/>
      <name val="한컴바탕"/>
      <family val="1"/>
      <charset val="129"/>
    </font>
    <font>
      <b/>
      <sz val="8"/>
      <color rgb="FF000000"/>
      <name val="한컴바탕"/>
      <family val="1"/>
      <charset val="129"/>
    </font>
    <font>
      <b/>
      <i/>
      <sz val="18"/>
      <color rgb="FF0000FF"/>
      <name val="돋움체"/>
      <family val="3"/>
      <charset val="129"/>
    </font>
    <font>
      <b/>
      <u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8"/>
      <color rgb="FF000000"/>
      <name val="바탕체"/>
      <family val="1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"/>
      <family val="3"/>
      <charset val="129"/>
    </font>
    <font>
      <u/>
      <sz val="8.25"/>
      <color rgb="FF800080"/>
      <name val="바탕체"/>
      <family val="1"/>
      <charset val="129"/>
    </font>
    <font>
      <sz val="14"/>
      <color rgb="FF000000"/>
      <name val="한컴바탕"/>
      <family val="1"/>
      <charset val="129"/>
    </font>
    <font>
      <sz val="10"/>
      <color rgb="FF000000"/>
      <name val="바탕체"/>
      <family val="1"/>
      <charset val="129"/>
    </font>
    <font>
      <sz val="10"/>
      <color rgb="FFFF0000"/>
      <name val="돋움체"/>
      <family val="3"/>
      <charset val="129"/>
    </font>
    <font>
      <sz val="10"/>
      <color rgb="FF000000"/>
      <name val="돋움"/>
      <family val="3"/>
      <charset val="129"/>
    </font>
    <font>
      <b/>
      <sz val="12"/>
      <color rgb="FF800000"/>
      <name val="굴림체"/>
      <family val="3"/>
      <charset val="129"/>
    </font>
    <font>
      <sz val="11"/>
      <color rgb="FF000000"/>
      <name val="돋움체"/>
      <family val="3"/>
      <charset val="129"/>
    </font>
    <font>
      <sz val="9.5"/>
      <color rgb="FF000000"/>
      <name val="굴림"/>
      <family val="3"/>
      <charset val="129"/>
    </font>
    <font>
      <sz val="10"/>
      <color rgb="FF000000"/>
      <name val="휴먼옛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u val="double"/>
      <sz val="18"/>
      <color rgb="FF000000"/>
      <name val="휴먼옛체"/>
      <family val="1"/>
      <charset val="129"/>
    </font>
    <font>
      <b/>
      <u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2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41" fontId="1" fillId="0" borderId="0">
      <alignment vertical="center"/>
    </xf>
    <xf numFmtId="42" fontId="1" fillId="0" borderId="0">
      <alignment vertical="center"/>
    </xf>
    <xf numFmtId="3" fontId="2" fillId="0" borderId="1"/>
    <xf numFmtId="178" fontId="3" fillId="0" borderId="0">
      <alignment vertical="center"/>
    </xf>
    <xf numFmtId="0" fontId="4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6" fillId="0" borderId="0"/>
    <xf numFmtId="179" fontId="3" fillId="0" borderId="0">
      <alignment vertical="center"/>
    </xf>
    <xf numFmtId="180" fontId="3" fillId="0" borderId="0">
      <alignment vertical="center"/>
    </xf>
    <xf numFmtId="181" fontId="3" fillId="0" borderId="0">
      <alignment vertical="center"/>
    </xf>
    <xf numFmtId="3" fontId="2" fillId="0" borderId="1"/>
    <xf numFmtId="3" fontId="2" fillId="0" borderId="1"/>
    <xf numFmtId="182" fontId="8" fillId="0" borderId="2">
      <alignment vertical="center"/>
    </xf>
    <xf numFmtId="183" fontId="9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3" fontId="9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3" fontId="9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9" fontId="3" fillId="0" borderId="0">
      <alignment vertical="center"/>
    </xf>
    <xf numFmtId="0" fontId="1" fillId="0" borderId="0"/>
    <xf numFmtId="189" fontId="3" fillId="0" borderId="3">
      <alignment vertical="center"/>
    </xf>
    <xf numFmtId="9" fontId="5" fillId="0" borderId="0">
      <protection locked="0"/>
    </xf>
    <xf numFmtId="0" fontId="10" fillId="0" borderId="0"/>
    <xf numFmtId="42" fontId="11" fillId="0" borderId="0"/>
    <xf numFmtId="190" fontId="12" fillId="0" borderId="0"/>
    <xf numFmtId="0" fontId="12" fillId="0" borderId="0"/>
    <xf numFmtId="191" fontId="11" fillId="0" borderId="0"/>
    <xf numFmtId="0" fontId="12" fillId="0" borderId="0"/>
    <xf numFmtId="44" fontId="11" fillId="0" borderId="0"/>
    <xf numFmtId="192" fontId="12" fillId="0" borderId="0"/>
    <xf numFmtId="0" fontId="12" fillId="0" borderId="0"/>
    <xf numFmtId="193" fontId="11" fillId="0" borderId="0"/>
    <xf numFmtId="0" fontId="12" fillId="0" borderId="0"/>
    <xf numFmtId="0" fontId="4" fillId="0" borderId="0"/>
    <xf numFmtId="41" fontId="11" fillId="0" borderId="0"/>
    <xf numFmtId="182" fontId="12" fillId="0" borderId="0"/>
    <xf numFmtId="0" fontId="11" fillId="0" borderId="0"/>
    <xf numFmtId="182" fontId="11" fillId="0" borderId="0"/>
    <xf numFmtId="0" fontId="5" fillId="0" borderId="0"/>
    <xf numFmtId="43" fontId="11" fillId="0" borderId="0"/>
    <xf numFmtId="194" fontId="12" fillId="0" borderId="0"/>
    <xf numFmtId="0" fontId="1" fillId="0" borderId="0"/>
    <xf numFmtId="194" fontId="1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6" fillId="0" borderId="0"/>
    <xf numFmtId="195" fontId="5" fillId="0" borderId="0"/>
    <xf numFmtId="0" fontId="14" fillId="0" borderId="0"/>
    <xf numFmtId="4" fontId="15" fillId="0" borderId="0">
      <protection locked="0"/>
    </xf>
    <xf numFmtId="182" fontId="6" fillId="0" borderId="0"/>
    <xf numFmtId="196" fontId="1" fillId="0" borderId="0"/>
    <xf numFmtId="194" fontId="6" fillId="0" borderId="0"/>
    <xf numFmtId="3" fontId="6" fillId="0" borderId="0"/>
    <xf numFmtId="0" fontId="4" fillId="0" borderId="0">
      <alignment horizontal="left"/>
    </xf>
    <xf numFmtId="197" fontId="15" fillId="0" borderId="0">
      <protection locked="0"/>
    </xf>
    <xf numFmtId="198" fontId="6" fillId="0" borderId="0"/>
    <xf numFmtId="199" fontId="6" fillId="0" borderId="0"/>
    <xf numFmtId="200" fontId="6" fillId="0" borderId="0"/>
    <xf numFmtId="201" fontId="1" fillId="0" borderId="0"/>
    <xf numFmtId="0" fontId="6" fillId="0" borderId="0"/>
    <xf numFmtId="41" fontId="6" fillId="0" borderId="0"/>
    <xf numFmtId="43" fontId="6" fillId="0" borderId="0"/>
    <xf numFmtId="202" fontId="5" fillId="0" borderId="0"/>
    <xf numFmtId="0" fontId="16" fillId="0" borderId="0">
      <alignment horizontal="left"/>
    </xf>
    <xf numFmtId="203" fontId="1" fillId="0" borderId="0"/>
    <xf numFmtId="0" fontId="15" fillId="0" borderId="0">
      <protection locked="0"/>
    </xf>
    <xf numFmtId="0" fontId="15" fillId="0" borderId="0">
      <protection locked="0"/>
    </xf>
    <xf numFmtId="0" fontId="17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7" fillId="0" borderId="0">
      <protection locked="0"/>
    </xf>
    <xf numFmtId="2" fontId="6" fillId="0" borderId="0"/>
    <xf numFmtId="0" fontId="18" fillId="0" borderId="0"/>
    <xf numFmtId="38" fontId="19" fillId="2" borderId="0"/>
    <xf numFmtId="0" fontId="20" fillId="0" borderId="0">
      <alignment horizontal="left"/>
    </xf>
    <xf numFmtId="0" fontId="21" fillId="0" borderId="4">
      <alignment horizontal="left" vertical="center"/>
    </xf>
    <xf numFmtId="0" fontId="21" fillId="0" borderId="5">
      <alignment horizontal="left" vertical="center"/>
    </xf>
    <xf numFmtId="0" fontId="22" fillId="0" borderId="0"/>
    <xf numFmtId="0" fontId="21" fillId="0" borderId="0"/>
    <xf numFmtId="204" fontId="23" fillId="0" borderId="0">
      <protection locked="0"/>
    </xf>
    <xf numFmtId="204" fontId="23" fillId="0" borderId="0">
      <protection locked="0"/>
    </xf>
    <xf numFmtId="0" fontId="24" fillId="0" borderId="0"/>
    <xf numFmtId="10" fontId="19" fillId="3" borderId="1"/>
    <xf numFmtId="41" fontId="6" fillId="0" borderId="0"/>
    <xf numFmtId="43" fontId="6" fillId="0" borderId="0"/>
    <xf numFmtId="0" fontId="25" fillId="0" borderId="6"/>
    <xf numFmtId="0" fontId="6" fillId="0" borderId="0"/>
    <xf numFmtId="0" fontId="6" fillId="0" borderId="0"/>
    <xf numFmtId="37" fontId="26" fillId="0" borderId="0"/>
    <xf numFmtId="205" fontId="5" fillId="0" borderId="0"/>
    <xf numFmtId="0" fontId="5" fillId="0" borderId="0"/>
    <xf numFmtId="0" fontId="6" fillId="0" borderId="0"/>
    <xf numFmtId="40" fontId="6" fillId="0" borderId="0"/>
    <xf numFmtId="38" fontId="6" fillId="0" borderId="0"/>
    <xf numFmtId="194" fontId="3" fillId="0" borderId="0">
      <alignment vertical="center"/>
    </xf>
    <xf numFmtId="206" fontId="15" fillId="0" borderId="0">
      <protection locked="0"/>
    </xf>
    <xf numFmtId="10" fontId="6" fillId="0" borderId="0"/>
    <xf numFmtId="13" fontId="6" fillId="0" borderId="0"/>
    <xf numFmtId="30" fontId="13" fillId="0" borderId="0">
      <alignment horizontal="left"/>
    </xf>
    <xf numFmtId="207" fontId="3" fillId="0" borderId="0">
      <alignment horizontal="right" vertical="center"/>
    </xf>
    <xf numFmtId="207" fontId="3" fillId="0" borderId="0">
      <alignment vertical="center"/>
    </xf>
    <xf numFmtId="0" fontId="6" fillId="4" borderId="0"/>
    <xf numFmtId="0" fontId="25" fillId="0" borderId="0"/>
    <xf numFmtId="40" fontId="27" fillId="0" borderId="0">
      <alignment horizontal="right"/>
    </xf>
    <xf numFmtId="49" fontId="28" fillId="0" borderId="0">
      <alignment horizontal="centerContinuous" vertical="center"/>
    </xf>
    <xf numFmtId="0" fontId="29" fillId="0" borderId="0">
      <alignment horizontal="centerContinuous" vertical="center"/>
    </xf>
    <xf numFmtId="0" fontId="30" fillId="5" borderId="0">
      <alignment horizontal="center" vertical="center"/>
    </xf>
    <xf numFmtId="0" fontId="6" fillId="0" borderId="7"/>
    <xf numFmtId="0" fontId="31" fillId="0" borderId="8">
      <alignment horizontal="left"/>
    </xf>
    <xf numFmtId="0" fontId="6" fillId="0" borderId="0"/>
    <xf numFmtId="0" fontId="6" fillId="0" borderId="0"/>
    <xf numFmtId="208" fontId="30" fillId="0" borderId="0"/>
    <xf numFmtId="209" fontId="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208" fontId="32" fillId="0" borderId="0"/>
    <xf numFmtId="41" fontId="33" fillId="0" borderId="9">
      <alignment horizontal="center" vertical="center"/>
    </xf>
    <xf numFmtId="180" fontId="7" fillId="0" borderId="10">
      <alignment horizontal="left" vertical="center"/>
    </xf>
    <xf numFmtId="0" fontId="15" fillId="0" borderId="0">
      <protection locked="0"/>
    </xf>
    <xf numFmtId="3" fontId="4" fillId="0" borderId="11">
      <alignment horizontal="center"/>
    </xf>
    <xf numFmtId="0" fontId="15" fillId="0" borderId="0">
      <protection locked="0"/>
    </xf>
    <xf numFmtId="0" fontId="34" fillId="0" borderId="0">
      <alignment vertical="top"/>
      <protection locked="0"/>
    </xf>
    <xf numFmtId="40" fontId="35" fillId="0" borderId="0"/>
    <xf numFmtId="38" fontId="35" fillId="0" borderId="0"/>
    <xf numFmtId="0" fontId="36" fillId="0" borderId="0"/>
    <xf numFmtId="0" fontId="35" fillId="0" borderId="0"/>
    <xf numFmtId="0" fontId="35" fillId="0" borderId="0"/>
    <xf numFmtId="0" fontId="3" fillId="0" borderId="0">
      <alignment horizontal="distributed" vertical="center"/>
    </xf>
    <xf numFmtId="10" fontId="8" fillId="0" borderId="0">
      <alignment vertical="center"/>
    </xf>
    <xf numFmtId="210" fontId="3" fillId="0" borderId="0">
      <alignment horizontal="center" vertical="center"/>
    </xf>
    <xf numFmtId="211" fontId="3" fillId="0" borderId="0">
      <alignment horizontal="center" vertical="center"/>
    </xf>
    <xf numFmtId="9" fontId="32" fillId="5" borderId="0">
      <alignment horizontal="right"/>
    </xf>
    <xf numFmtId="10" fontId="32" fillId="0" borderId="0">
      <alignment horizontal="right"/>
    </xf>
    <xf numFmtId="212" fontId="3" fillId="0" borderId="0"/>
    <xf numFmtId="177" fontId="3" fillId="0" borderId="0"/>
    <xf numFmtId="0" fontId="12" fillId="0" borderId="0"/>
    <xf numFmtId="182" fontId="37" fillId="0" borderId="10">
      <alignment vertical="center"/>
    </xf>
    <xf numFmtId="0" fontId="3" fillId="0" borderId="0">
      <alignment horizontal="centerContinuous" vertical="center"/>
    </xf>
    <xf numFmtId="213" fontId="8" fillId="0" borderId="0">
      <alignment vertical="center"/>
    </xf>
    <xf numFmtId="182" fontId="38" fillId="0" borderId="10">
      <alignment vertical="center"/>
    </xf>
    <xf numFmtId="214" fontId="39" fillId="0" borderId="0">
      <alignment vertical="center"/>
    </xf>
    <xf numFmtId="0" fontId="6" fillId="0" borderId="0"/>
    <xf numFmtId="0" fontId="4" fillId="0" borderId="12"/>
    <xf numFmtId="4" fontId="15" fillId="0" borderId="0">
      <protection locked="0"/>
    </xf>
    <xf numFmtId="215" fontId="5" fillId="0" borderId="0">
      <protection locked="0"/>
    </xf>
    <xf numFmtId="0" fontId="5" fillId="0" borderId="0"/>
    <xf numFmtId="0" fontId="5" fillId="0" borderId="0"/>
    <xf numFmtId="216" fontId="3" fillId="0" borderId="0">
      <alignment vertical="center"/>
    </xf>
    <xf numFmtId="38" fontId="3" fillId="0" borderId="0">
      <alignment vertical="center"/>
    </xf>
    <xf numFmtId="214" fontId="5" fillId="0" borderId="0"/>
    <xf numFmtId="217" fontId="5" fillId="5" borderId="0">
      <alignment horizontal="right"/>
    </xf>
    <xf numFmtId="38" fontId="3" fillId="0" borderId="0">
      <alignment vertical="center"/>
    </xf>
    <xf numFmtId="218" fontId="3" fillId="0" borderId="0">
      <alignment vertical="center"/>
    </xf>
    <xf numFmtId="38" fontId="3" fillId="0" borderId="0">
      <alignment vertical="center"/>
    </xf>
    <xf numFmtId="213" fontId="40" fillId="0" borderId="0"/>
    <xf numFmtId="0" fontId="5" fillId="0" borderId="0"/>
    <xf numFmtId="2" fontId="41" fillId="0" borderId="9">
      <alignment vertical="center"/>
    </xf>
    <xf numFmtId="219" fontId="5" fillId="0" borderId="0">
      <protection locked="0"/>
    </xf>
    <xf numFmtId="0" fontId="1" fillId="0" borderId="0"/>
    <xf numFmtId="0" fontId="15" fillId="0" borderId="7">
      <protection locked="0"/>
    </xf>
    <xf numFmtId="220" fontId="5" fillId="0" borderId="0">
      <protection locked="0"/>
    </xf>
    <xf numFmtId="221" fontId="5" fillId="0" borderId="0">
      <protection locked="0"/>
    </xf>
    <xf numFmtId="182" fontId="5" fillId="0" borderId="13"/>
    <xf numFmtId="41" fontId="48" fillId="0" borderId="0">
      <alignment vertical="center"/>
    </xf>
  </cellStyleXfs>
  <cellXfs count="86"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176" fontId="42" fillId="0" borderId="0" xfId="1" applyNumberFormat="1" applyFont="1" applyFill="1" applyAlignment="1">
      <alignment vertical="center"/>
    </xf>
    <xf numFmtId="10" fontId="43" fillId="0" borderId="0" xfId="1" applyNumberFormat="1" applyFont="1" applyFill="1" applyAlignment="1">
      <alignment horizontal="center" vertical="center"/>
    </xf>
    <xf numFmtId="176" fontId="43" fillId="0" borderId="0" xfId="1" applyNumberFormat="1" applyFont="1" applyFill="1" applyAlignment="1">
      <alignment vertical="center"/>
    </xf>
    <xf numFmtId="176" fontId="44" fillId="0" borderId="14" xfId="1" applyNumberFormat="1" applyFont="1" applyFill="1" applyBorder="1" applyAlignment="1">
      <alignment horizontal="center" vertical="center"/>
    </xf>
    <xf numFmtId="10" fontId="44" fillId="0" borderId="14" xfId="1" applyNumberFormat="1" applyFont="1" applyFill="1" applyBorder="1" applyAlignment="1">
      <alignment horizontal="center" vertical="center"/>
    </xf>
    <xf numFmtId="176" fontId="44" fillId="0" borderId="15" xfId="1" applyNumberFormat="1" applyFont="1" applyFill="1" applyBorder="1" applyAlignment="1">
      <alignment horizontal="center" vertical="center"/>
    </xf>
    <xf numFmtId="176" fontId="43" fillId="0" borderId="0" xfId="1" applyNumberFormat="1" applyFont="1" applyFill="1" applyAlignment="1">
      <alignment horizontal="center" vertical="center"/>
    </xf>
    <xf numFmtId="176" fontId="43" fillId="0" borderId="16" xfId="1" applyNumberFormat="1" applyFont="1" applyFill="1" applyBorder="1" applyAlignment="1">
      <alignment horizontal="center" vertical="center" shrinkToFit="1"/>
    </xf>
    <xf numFmtId="176" fontId="43" fillId="0" borderId="16" xfId="1" applyNumberFormat="1" applyFont="1" applyFill="1" applyBorder="1" applyAlignment="1">
      <alignment vertical="center"/>
    </xf>
    <xf numFmtId="10" fontId="43" fillId="0" borderId="16" xfId="1" applyNumberFormat="1" applyFont="1" applyFill="1" applyBorder="1" applyAlignment="1">
      <alignment horizontal="center" vertical="center"/>
    </xf>
    <xf numFmtId="176" fontId="43" fillId="0" borderId="17" xfId="1" applyNumberFormat="1" applyFont="1" applyFill="1" applyBorder="1" applyAlignment="1">
      <alignment vertical="center"/>
    </xf>
    <xf numFmtId="176" fontId="43" fillId="0" borderId="1" xfId="1" applyNumberFormat="1" applyFont="1" applyFill="1" applyBorder="1" applyAlignment="1">
      <alignment horizontal="center" vertical="center" shrinkToFit="1"/>
    </xf>
    <xf numFmtId="176" fontId="43" fillId="0" borderId="1" xfId="1" applyNumberFormat="1" applyFont="1" applyFill="1" applyBorder="1" applyAlignment="1">
      <alignment vertical="center"/>
    </xf>
    <xf numFmtId="10" fontId="43" fillId="0" borderId="1" xfId="1" applyNumberFormat="1" applyFont="1" applyFill="1" applyBorder="1" applyAlignment="1">
      <alignment horizontal="center" vertical="center"/>
    </xf>
    <xf numFmtId="176" fontId="43" fillId="0" borderId="18" xfId="1" applyNumberFormat="1" applyFont="1" applyFill="1" applyBorder="1" applyAlignment="1">
      <alignment vertical="center"/>
    </xf>
    <xf numFmtId="177" fontId="43" fillId="0" borderId="1" xfId="1" applyNumberFormat="1" applyFont="1" applyFill="1" applyBorder="1" applyAlignment="1">
      <alignment horizontal="center" vertical="center"/>
    </xf>
    <xf numFmtId="176" fontId="43" fillId="0" borderId="18" xfId="1" quotePrefix="1" applyNumberFormat="1" applyFont="1" applyFill="1" applyBorder="1" applyAlignment="1">
      <alignment vertical="center"/>
    </xf>
    <xf numFmtId="9" fontId="43" fillId="0" borderId="1" xfId="1" applyNumberFormat="1" applyFont="1" applyFill="1" applyBorder="1" applyAlignment="1">
      <alignment horizontal="center" vertical="center"/>
    </xf>
    <xf numFmtId="176" fontId="43" fillId="0" borderId="19" xfId="1" applyNumberFormat="1" applyFont="1" applyFill="1" applyBorder="1" applyAlignment="1">
      <alignment vertical="center"/>
    </xf>
    <xf numFmtId="10" fontId="43" fillId="0" borderId="19" xfId="1" applyNumberFormat="1" applyFont="1" applyFill="1" applyBorder="1" applyAlignment="1">
      <alignment horizontal="center" vertical="center"/>
    </xf>
    <xf numFmtId="176" fontId="43" fillId="0" borderId="20" xfId="1" applyNumberFormat="1" applyFont="1" applyFill="1" applyBorder="1" applyAlignment="1">
      <alignment vertical="center"/>
    </xf>
    <xf numFmtId="176" fontId="43" fillId="0" borderId="21" xfId="1" applyNumberFormat="1" applyFont="1" applyFill="1" applyBorder="1" applyAlignment="1">
      <alignment vertical="center"/>
    </xf>
    <xf numFmtId="10" fontId="43" fillId="0" borderId="21" xfId="1" applyNumberFormat="1" applyFont="1" applyFill="1" applyBorder="1" applyAlignment="1">
      <alignment horizontal="center" vertical="center"/>
    </xf>
    <xf numFmtId="176" fontId="43" fillId="0" borderId="22" xfId="1" applyNumberFormat="1" applyFont="1" applyFill="1" applyBorder="1" applyAlignment="1">
      <alignment vertical="center"/>
    </xf>
    <xf numFmtId="41" fontId="43" fillId="0" borderId="0" xfId="1" applyNumberFormat="1" applyFont="1" applyFill="1" applyAlignment="1">
      <alignment vertical="center"/>
    </xf>
    <xf numFmtId="176" fontId="43" fillId="0" borderId="0" xfId="1" applyNumberFormat="1" applyFont="1" applyFill="1" applyAlignment="1">
      <alignment horizontal="center" vertical="center" shrinkToFit="1"/>
    </xf>
    <xf numFmtId="176" fontId="43" fillId="0" borderId="0" xfId="1" applyNumberFormat="1" applyFont="1" applyFill="1" applyAlignment="1">
      <alignment vertical="center"/>
    </xf>
    <xf numFmtId="0" fontId="0" fillId="0" borderId="0" xfId="0" quotePrefix="1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223" fontId="0" fillId="0" borderId="0" xfId="0" applyNumberFormat="1" applyFont="1" applyAlignment="1">
      <alignment vertical="center"/>
    </xf>
    <xf numFmtId="223" fontId="0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45" fillId="0" borderId="1" xfId="0" quotePrefix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center" wrapText="1"/>
    </xf>
    <xf numFmtId="0" fontId="0" fillId="0" borderId="1" xfId="0" quotePrefix="1" applyNumberFormat="1" applyFont="1" applyBorder="1" applyAlignment="1">
      <alignment vertical="center" wrapText="1"/>
    </xf>
    <xf numFmtId="223" fontId="0" fillId="0" borderId="1" xfId="0" applyNumberFormat="1" applyFont="1" applyBorder="1" applyAlignment="1">
      <alignment vertical="center" wrapText="1"/>
    </xf>
    <xf numFmtId="0" fontId="45" fillId="0" borderId="1" xfId="0" applyNumberFormat="1" applyFont="1" applyBorder="1" applyAlignment="1">
      <alignment horizontal="left" vertical="center" wrapText="1"/>
    </xf>
    <xf numFmtId="0" fontId="0" fillId="0" borderId="0" xfId="2" applyNumberFormat="1" applyFont="1">
      <alignment vertical="center"/>
    </xf>
    <xf numFmtId="0" fontId="45" fillId="0" borderId="1" xfId="2" quotePrefix="1" applyNumberFormat="1" applyFont="1" applyBorder="1" applyAlignment="1">
      <alignment horizontal="center" vertical="center"/>
    </xf>
    <xf numFmtId="0" fontId="45" fillId="0" borderId="1" xfId="2" applyNumberFormat="1" applyFont="1" applyBorder="1" applyAlignment="1">
      <alignment horizontal="left" vertical="center"/>
    </xf>
    <xf numFmtId="0" fontId="0" fillId="0" borderId="0" xfId="2" quotePrefix="1" applyNumberFormat="1" applyFont="1" applyAlignment="1">
      <alignment vertical="center"/>
    </xf>
    <xf numFmtId="0" fontId="0" fillId="0" borderId="1" xfId="2" applyNumberFormat="1" applyFont="1" applyBorder="1" applyAlignment="1">
      <alignment vertical="center" wrapText="1"/>
    </xf>
    <xf numFmtId="0" fontId="0" fillId="0" borderId="1" xfId="2" quotePrefix="1" applyNumberFormat="1" applyFont="1" applyBorder="1" applyAlignment="1">
      <alignment vertical="center" wrapText="1"/>
    </xf>
    <xf numFmtId="41" fontId="0" fillId="0" borderId="1" xfId="719" applyNumberFormat="1" applyFont="1" applyBorder="1" applyAlignment="1">
      <alignment vertical="center" wrapText="1"/>
    </xf>
    <xf numFmtId="3" fontId="0" fillId="0" borderId="1" xfId="2" applyNumberFormat="1" applyFont="1" applyBorder="1" applyAlignment="1">
      <alignment vertical="center" wrapText="1"/>
    </xf>
    <xf numFmtId="3" fontId="0" fillId="0" borderId="1" xfId="2" applyNumberFormat="1" applyFont="1" applyBorder="1" applyAlignment="1">
      <alignment horizontal="right" vertical="center" wrapText="1"/>
    </xf>
    <xf numFmtId="0" fontId="0" fillId="0" borderId="0" xfId="2" applyNumberFormat="1" applyFont="1" applyAlignment="1">
      <alignment vertical="center"/>
    </xf>
    <xf numFmtId="0" fontId="0" fillId="0" borderId="1" xfId="2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vertical="center" shrinkToFit="1"/>
    </xf>
    <xf numFmtId="0" fontId="0" fillId="0" borderId="1" xfId="0" applyNumberFormat="1" applyFont="1" applyBorder="1" applyAlignment="1">
      <alignment vertical="center" wrapText="1" shrinkToFit="1"/>
    </xf>
    <xf numFmtId="0" fontId="0" fillId="0" borderId="1" xfId="0" applyNumberFormat="1" applyFont="1" applyBorder="1" applyAlignment="1">
      <alignment horizontal="center" vertical="center" shrinkToFit="1"/>
    </xf>
    <xf numFmtId="41" fontId="0" fillId="0" borderId="1" xfId="719" applyNumberFormat="1" applyFont="1" applyBorder="1" applyAlignment="1">
      <alignment horizontal="right" vertical="center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1" xfId="2" quotePrefix="1" applyNumberFormat="1" applyFont="1" applyBorder="1" applyAlignment="1">
      <alignment horizontal="center" vertical="center" wrapText="1"/>
    </xf>
    <xf numFmtId="4" fontId="0" fillId="0" borderId="1" xfId="2" applyNumberFormat="1" applyFont="1" applyBorder="1" applyAlignment="1">
      <alignment vertical="center" wrapText="1"/>
    </xf>
    <xf numFmtId="0" fontId="0" fillId="0" borderId="1" xfId="2" applyNumberFormat="1" applyFont="1" applyBorder="1" applyAlignment="1">
      <alignment horizontal="center" vertical="center" wrapText="1"/>
    </xf>
    <xf numFmtId="222" fontId="0" fillId="0" borderId="1" xfId="719" applyNumberFormat="1" applyFont="1" applyBorder="1" applyAlignment="1">
      <alignment vertical="center" wrapText="1"/>
    </xf>
    <xf numFmtId="224" fontId="0" fillId="0" borderId="1" xfId="719" applyNumberFormat="1" applyFont="1" applyBorder="1" applyAlignment="1">
      <alignment horizontal="right" vertical="center" shrinkToFit="1"/>
    </xf>
    <xf numFmtId="222" fontId="0" fillId="0" borderId="1" xfId="719" applyNumberFormat="1" applyFont="1" applyBorder="1" applyAlignment="1">
      <alignment horizontal="right" vertical="center" shrinkToFit="1"/>
    </xf>
    <xf numFmtId="9" fontId="0" fillId="0" borderId="0" xfId="0" applyNumberFormat="1" applyFont="1" applyAlignment="1">
      <alignment vertical="center"/>
    </xf>
    <xf numFmtId="176" fontId="46" fillId="0" borderId="0" xfId="1" applyNumberFormat="1" applyFont="1" applyFill="1" applyAlignment="1">
      <alignment horizontal="center" vertical="center"/>
    </xf>
    <xf numFmtId="176" fontId="43" fillId="0" borderId="6" xfId="1" applyNumberFormat="1" applyFont="1" applyFill="1" applyBorder="1" applyAlignment="1">
      <alignment horizontal="right" vertical="center"/>
    </xf>
    <xf numFmtId="176" fontId="44" fillId="0" borderId="25" xfId="1" applyNumberFormat="1" applyFont="1" applyFill="1" applyBorder="1" applyAlignment="1">
      <alignment horizontal="center" vertical="center"/>
    </xf>
    <xf numFmtId="176" fontId="44" fillId="0" borderId="14" xfId="1" applyNumberFormat="1" applyFont="1" applyFill="1" applyBorder="1" applyAlignment="1">
      <alignment horizontal="center" vertical="center"/>
    </xf>
    <xf numFmtId="176" fontId="43" fillId="0" borderId="26" xfId="1" applyNumberFormat="1" applyFont="1" applyFill="1" applyBorder="1" applyAlignment="1" applyProtection="1">
      <alignment horizontal="center" vertical="center" textRotation="255" wrapText="1"/>
    </xf>
    <xf numFmtId="176" fontId="43" fillId="0" borderId="27" xfId="1" applyNumberFormat="1" applyFont="1" applyFill="1" applyBorder="1" applyAlignment="1">
      <alignment horizontal="center" vertical="center"/>
    </xf>
    <xf numFmtId="176" fontId="43" fillId="0" borderId="10" xfId="1" applyNumberFormat="1" applyFont="1" applyFill="1" applyBorder="1" applyAlignment="1">
      <alignment horizontal="center" vertical="center"/>
    </xf>
    <xf numFmtId="176" fontId="43" fillId="0" borderId="16" xfId="1" applyNumberFormat="1" applyFont="1" applyFill="1" applyBorder="1" applyAlignment="1">
      <alignment horizontal="center" vertical="center"/>
    </xf>
    <xf numFmtId="176" fontId="43" fillId="0" borderId="19" xfId="1" applyNumberFormat="1" applyFont="1" applyFill="1" applyBorder="1" applyAlignment="1">
      <alignment horizontal="center" vertical="center"/>
    </xf>
    <xf numFmtId="176" fontId="43" fillId="0" borderId="0" xfId="1" applyNumberFormat="1" applyFont="1" applyFill="1" applyAlignment="1">
      <alignment vertical="center"/>
    </xf>
    <xf numFmtId="176" fontId="43" fillId="0" borderId="23" xfId="1" applyNumberFormat="1" applyFont="1" applyFill="1" applyBorder="1" applyAlignment="1">
      <alignment horizontal="center" vertical="center"/>
    </xf>
    <xf numFmtId="176" fontId="43" fillId="0" borderId="1" xfId="1" applyNumberFormat="1" applyFont="1" applyFill="1" applyBorder="1" applyAlignment="1">
      <alignment horizontal="center" vertical="center"/>
    </xf>
    <xf numFmtId="176" fontId="43" fillId="0" borderId="24" xfId="1" applyNumberFormat="1" applyFont="1" applyFill="1" applyBorder="1" applyAlignment="1">
      <alignment horizontal="center" vertical="center"/>
    </xf>
    <xf numFmtId="176" fontId="43" fillId="0" borderId="21" xfId="1" applyNumberFormat="1" applyFont="1" applyFill="1" applyBorder="1" applyAlignment="1">
      <alignment horizontal="center" vertical="center"/>
    </xf>
    <xf numFmtId="176" fontId="43" fillId="0" borderId="23" xfId="1" quotePrefix="1" applyNumberFormat="1" applyFont="1" applyFill="1" applyBorder="1" applyAlignment="1">
      <alignment horizontal="center" vertical="center"/>
    </xf>
    <xf numFmtId="0" fontId="47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45" fillId="0" borderId="1" xfId="0" quotePrefix="1" applyNumberFormat="1" applyFont="1" applyBorder="1" applyAlignment="1">
      <alignment horizontal="center" vertical="center"/>
    </xf>
    <xf numFmtId="0" fontId="45" fillId="0" borderId="1" xfId="0" quotePrefix="1" applyNumberFormat="1" applyFont="1" applyBorder="1" applyAlignment="1">
      <alignment horizontal="center" vertical="center" wrapText="1"/>
    </xf>
    <xf numFmtId="0" fontId="0" fillId="0" borderId="0" xfId="0" quotePrefix="1" applyNumberFormat="1" applyFont="1" applyAlignment="1">
      <alignment vertical="center"/>
    </xf>
    <xf numFmtId="0" fontId="0" fillId="0" borderId="0" xfId="2" quotePrefix="1" applyNumberFormat="1" applyFont="1" applyAlignment="1">
      <alignment vertical="center"/>
    </xf>
    <xf numFmtId="0" fontId="0" fillId="0" borderId="0" xfId="2" applyNumberFormat="1" applyFont="1" applyAlignment="1">
      <alignment vertical="center"/>
    </xf>
    <xf numFmtId="0" fontId="45" fillId="0" borderId="1" xfId="2" quotePrefix="1" applyNumberFormat="1" applyFont="1" applyBorder="1" applyAlignment="1">
      <alignment horizontal="center" vertical="center"/>
    </xf>
  </cellXfs>
  <cellStyles count="720">
    <cellStyle name="#,##0" xfId="5"/>
    <cellStyle name="(##.00)" xfId="6"/>
    <cellStyle name="??_x000c_둄_x001b_ |?_x0001_?_x0003__x0014__x0007__x0001__x0001_" xfId="7"/>
    <cellStyle name="??&amp;O?&amp;H?_x0008__x000f__x0007_?_x0007__x0001__x0001_" xfId="8"/>
    <cellStyle name="??&amp;O?&amp;H?_x0008_??_x0007__x0001__x0001_" xfId="9"/>
    <cellStyle name="?W?_laroux" xfId="10"/>
    <cellStyle name="_0106-06-007 금속 및 수장공사 단가견적- 대림" xfId="11"/>
    <cellStyle name="_X" xfId="12"/>
    <cellStyle name="_견적서표지" xfId="13"/>
    <cellStyle name="_안동최종정산" xfId="14"/>
    <cellStyle name="’E‰Y [0.00]_laroux" xfId="15"/>
    <cellStyle name="’E‰Y_laroux" xfId="16"/>
    <cellStyle name="+,-,0" xfId="17"/>
    <cellStyle name="△ []" xfId="18"/>
    <cellStyle name="△ [0]" xfId="19"/>
    <cellStyle name="0.0" xfId="20"/>
    <cellStyle name="0.00" xfId="21"/>
    <cellStyle name="00" xfId="22"/>
    <cellStyle name="1" xfId="23"/>
    <cellStyle name="1_total" xfId="24"/>
    <cellStyle name="1_total_Sheet1" xfId="25"/>
    <cellStyle name="1_total_갑지0601" xfId="26"/>
    <cellStyle name="1_total_갑지0601_00갑지" xfId="27"/>
    <cellStyle name="1_total_갑지0601_00갑지_백화점화장실인테리어" xfId="28"/>
    <cellStyle name="1_total_갑지0601_00갑지_설계내역서" xfId="29"/>
    <cellStyle name="1_total_갑지0601_00갑지_설계내역서_백화점화장실인테리어" xfId="30"/>
    <cellStyle name="1_total_갑지0601_00갑지_설계내역서_화명조경" xfId="31"/>
    <cellStyle name="1_total_갑지0601_00갑지_설계내역서_화명조경_백화점화장실인테리어" xfId="32"/>
    <cellStyle name="1_total_갑지0601_00갑지_설계내역서1월7일" xfId="33"/>
    <cellStyle name="1_total_갑지0601_00갑지_설계내역서1월7일_백화점화장실인테리어" xfId="34"/>
    <cellStyle name="1_total_갑지0601_00갑지_설계내역서1월7일_화명조경" xfId="35"/>
    <cellStyle name="1_total_갑지0601_00갑지_설계내역서1월7일_화명조경_백화점화장실인테리어" xfId="36"/>
    <cellStyle name="1_total_갑지0601_00갑지_화명조경" xfId="37"/>
    <cellStyle name="1_total_갑지0601_00갑지_화명조경_백화점화장실인테리어" xfId="38"/>
    <cellStyle name="1_total_갑지0601_과천놀이터설계서" xfId="39"/>
    <cellStyle name="1_total_갑지0601_과천놀이터설계서_백화점화장실인테리어" xfId="40"/>
    <cellStyle name="1_total_갑지0601_과천놀이터설계서_설계내역서" xfId="41"/>
    <cellStyle name="1_total_갑지0601_과천놀이터설계서_설계내역서_백화점화장실인테리어" xfId="42"/>
    <cellStyle name="1_total_갑지0601_과천놀이터설계서_설계내역서_화명조경" xfId="43"/>
    <cellStyle name="1_total_갑지0601_과천놀이터설계서_설계내역서_화명조경_백화점화장실인테리어" xfId="44"/>
    <cellStyle name="1_total_갑지0601_과천놀이터설계서_설계내역서1월7일" xfId="45"/>
    <cellStyle name="1_total_갑지0601_과천놀이터설계서_설계내역서1월7일_백화점화장실인테리어" xfId="46"/>
    <cellStyle name="1_total_갑지0601_과천놀이터설계서_설계내역서1월7일_화명조경" xfId="47"/>
    <cellStyle name="1_total_갑지0601_과천놀이터설계서_설계내역서1월7일_화명조경_백화점화장실인테리어" xfId="48"/>
    <cellStyle name="1_total_갑지0601_과천놀이터설계서_화명조경" xfId="49"/>
    <cellStyle name="1_total_갑지0601_과천놀이터설계서_화명조경_백화점화장실인테리어" xfId="50"/>
    <cellStyle name="1_total_갑지0601_백화점화장실인테리어" xfId="51"/>
    <cellStyle name="1_total_갑지0601_총괄갑지" xfId="52"/>
    <cellStyle name="1_total_갑지0601_총괄갑지_백화점화장실인테리어" xfId="53"/>
    <cellStyle name="1_total_갑지0601_총괄갑지_설계내역서" xfId="54"/>
    <cellStyle name="1_total_갑지0601_총괄갑지_설계내역서_백화점화장실인테리어" xfId="55"/>
    <cellStyle name="1_total_갑지0601_총괄갑지_설계내역서_화명조경" xfId="56"/>
    <cellStyle name="1_total_갑지0601_총괄갑지_설계내역서_화명조경_백화점화장실인테리어" xfId="57"/>
    <cellStyle name="1_total_갑지0601_총괄갑지_설계내역서1월7일" xfId="58"/>
    <cellStyle name="1_total_갑지0601_총괄갑지_설계내역서1월7일_백화점화장실인테리어" xfId="59"/>
    <cellStyle name="1_total_갑지0601_총괄갑지_설계내역서1월7일_화명조경" xfId="60"/>
    <cellStyle name="1_total_갑지0601_총괄갑지_설계내역서1월7일_화명조경_백화점화장실인테리어" xfId="61"/>
    <cellStyle name="1_total_갑지0601_총괄갑지_화명조경" xfId="62"/>
    <cellStyle name="1_total_갑지0601_총괄갑지_화명조경_백화점화장실인테리어" xfId="63"/>
    <cellStyle name="1_total_갑지0601_총괄내역서" xfId="64"/>
    <cellStyle name="1_total_갑지0601_총괄내역서_백화점화장실인테리어" xfId="65"/>
    <cellStyle name="1_total_갑지0601_총괄내역서_설계내역서" xfId="66"/>
    <cellStyle name="1_total_갑지0601_총괄내역서_설계내역서_백화점화장실인테리어" xfId="67"/>
    <cellStyle name="1_total_갑지0601_총괄내역서_설계내역서_화명조경" xfId="68"/>
    <cellStyle name="1_total_갑지0601_총괄내역서_설계내역서_화명조경_백화점화장실인테리어" xfId="69"/>
    <cellStyle name="1_total_갑지0601_총괄내역서_설계내역서1월7일" xfId="70"/>
    <cellStyle name="1_total_갑지0601_총괄내역서_설계내역서1월7일_백화점화장실인테리어" xfId="71"/>
    <cellStyle name="1_total_갑지0601_총괄내역서_설계내역서1월7일_화명조경" xfId="72"/>
    <cellStyle name="1_total_갑지0601_총괄내역서_설계내역서1월7일_화명조경_백화점화장실인테리어" xfId="73"/>
    <cellStyle name="1_total_갑지0601_총괄내역서_화명조경" xfId="74"/>
    <cellStyle name="1_total_갑지0601_총괄내역서_화명조경_백화점화장실인테리어" xfId="75"/>
    <cellStyle name="1_total_갑지0601_화명조경" xfId="76"/>
    <cellStyle name="1_total_갑지0601_화명조경_백화점화장실인테리어" xfId="77"/>
    <cellStyle name="1_total_백화점화장실인테리어" xfId="78"/>
    <cellStyle name="1_total_설계내역서" xfId="79"/>
    <cellStyle name="1_total_설계내역서_백화점화장실인테리어" xfId="80"/>
    <cellStyle name="1_total_설계내역서_화명조경" xfId="81"/>
    <cellStyle name="1_total_설계내역서_화명조경_백화점화장실인테리어" xfId="82"/>
    <cellStyle name="1_total_설계내역서1월7일" xfId="83"/>
    <cellStyle name="1_total_설계내역서1월7일_백화점화장실인테리어" xfId="84"/>
    <cellStyle name="1_total_설계내역서1월7일_화명조경" xfId="85"/>
    <cellStyle name="1_total_설계내역서1월7일_화명조경_백화점화장실인테리어" xfId="86"/>
    <cellStyle name="1_total_수원변경수량산출" xfId="87"/>
    <cellStyle name="1_total_수원변경수량산출_백화점화장실인테리어" xfId="88"/>
    <cellStyle name="1_total_수원변경수량산출_설계내역서" xfId="89"/>
    <cellStyle name="1_total_수원변경수량산출_설계내역서_백화점화장실인테리어" xfId="90"/>
    <cellStyle name="1_total_수원변경수량산출_설계내역서_화명조경" xfId="91"/>
    <cellStyle name="1_total_수원변경수량산출_설계내역서_화명조경_백화점화장실인테리어" xfId="92"/>
    <cellStyle name="1_total_수원변경수량산출_설계내역서1월7일" xfId="93"/>
    <cellStyle name="1_total_수원변경수량산출_설계내역서1월7일_백화점화장실인테리어" xfId="94"/>
    <cellStyle name="1_total_수원변경수량산출_설계내역서1월7일_화명조경" xfId="95"/>
    <cellStyle name="1_total_수원변경수량산출_설계내역서1월7일_화명조경_백화점화장실인테리어" xfId="96"/>
    <cellStyle name="1_total_수원변경수량산출_화명조경" xfId="97"/>
    <cellStyle name="1_total_수원변경수량산출_화명조경_백화점화장실인테리어" xfId="98"/>
    <cellStyle name="1_total_쌍용수량0905" xfId="99"/>
    <cellStyle name="1_total_쌍용수량0905_백화점화장실인테리어" xfId="100"/>
    <cellStyle name="1_total_쌍용수량0905_설계내역서" xfId="101"/>
    <cellStyle name="1_total_쌍용수량0905_설계내역서_백화점화장실인테리어" xfId="102"/>
    <cellStyle name="1_total_쌍용수량0905_설계내역서_화명조경" xfId="103"/>
    <cellStyle name="1_total_쌍용수량0905_설계내역서_화명조경_백화점화장실인테리어" xfId="104"/>
    <cellStyle name="1_total_쌍용수량0905_설계내역서1월7일" xfId="105"/>
    <cellStyle name="1_total_쌍용수량0905_설계내역서1월7일_백화점화장실인테리어" xfId="106"/>
    <cellStyle name="1_total_쌍용수량0905_설계내역서1월7일_화명조경" xfId="107"/>
    <cellStyle name="1_total_쌍용수량0905_설계내역서1월7일_화명조경_백화점화장실인테리어" xfId="108"/>
    <cellStyle name="1_total_쌍용수량0905_화명조경" xfId="109"/>
    <cellStyle name="1_total_쌍용수량0905_화명조경_백화점화장실인테리어" xfId="110"/>
    <cellStyle name="1_total_은파수량집계" xfId="111"/>
    <cellStyle name="1_total_은파수량집계_백화점화장실인테리어" xfId="112"/>
    <cellStyle name="1_total_은파수량집계_설계내역서" xfId="113"/>
    <cellStyle name="1_total_은파수량집계_설계내역서_백화점화장실인테리어" xfId="114"/>
    <cellStyle name="1_total_은파수량집계_설계내역서_화명조경" xfId="115"/>
    <cellStyle name="1_total_은파수량집계_설계내역서_화명조경_백화점화장실인테리어" xfId="116"/>
    <cellStyle name="1_total_은파수량집계_설계내역서1월7일" xfId="117"/>
    <cellStyle name="1_total_은파수량집계_설계내역서1월7일_백화점화장실인테리어" xfId="118"/>
    <cellStyle name="1_total_은파수량집계_설계내역서1월7일_화명조경" xfId="119"/>
    <cellStyle name="1_total_은파수량집계_설계내역서1월7일_화명조경_백화점화장실인테리어" xfId="120"/>
    <cellStyle name="1_total_은파수량집계_화명조경" xfId="121"/>
    <cellStyle name="1_total_은파수량집계_화명조경_백화점화장실인테리어" xfId="122"/>
    <cellStyle name="1_total_터미널1-0" xfId="123"/>
    <cellStyle name="1_total_터미널1-0_백화점화장실인테리어" xfId="124"/>
    <cellStyle name="1_total_터미널1-0_화명조경" xfId="125"/>
    <cellStyle name="1_total_터미널1-0_화명조경_백화점화장실인테리어" xfId="126"/>
    <cellStyle name="1_total_화명조경" xfId="127"/>
    <cellStyle name="1_total_화명조경_백화점화장실인테리어" xfId="128"/>
    <cellStyle name="1_tree" xfId="129"/>
    <cellStyle name="1_tree_Sheet1" xfId="130"/>
    <cellStyle name="1_tree_갑지0601" xfId="131"/>
    <cellStyle name="1_tree_갑지0601_00갑지" xfId="132"/>
    <cellStyle name="1_tree_갑지0601_00갑지_백화점화장실인테리어" xfId="133"/>
    <cellStyle name="1_tree_갑지0601_00갑지_설계내역서" xfId="134"/>
    <cellStyle name="1_tree_갑지0601_00갑지_설계내역서_백화점화장실인테리어" xfId="135"/>
    <cellStyle name="1_tree_갑지0601_00갑지_설계내역서_화명조경" xfId="136"/>
    <cellStyle name="1_tree_갑지0601_00갑지_설계내역서_화명조경_백화점화장실인테리어" xfId="137"/>
    <cellStyle name="1_tree_갑지0601_00갑지_설계내역서1월7일" xfId="138"/>
    <cellStyle name="1_tree_갑지0601_00갑지_설계내역서1월7일_백화점화장실인테리어" xfId="139"/>
    <cellStyle name="1_tree_갑지0601_00갑지_설계내역서1월7일_화명조경" xfId="140"/>
    <cellStyle name="1_tree_갑지0601_00갑지_설계내역서1월7일_화명조경_백화점화장실인테리어" xfId="141"/>
    <cellStyle name="1_tree_갑지0601_00갑지_화명조경" xfId="142"/>
    <cellStyle name="1_tree_갑지0601_00갑지_화명조경_백화점화장실인테리어" xfId="143"/>
    <cellStyle name="1_tree_갑지0601_과천놀이터설계서" xfId="144"/>
    <cellStyle name="1_tree_갑지0601_과천놀이터설계서_백화점화장실인테리어" xfId="145"/>
    <cellStyle name="1_tree_갑지0601_과천놀이터설계서_설계내역서" xfId="146"/>
    <cellStyle name="1_tree_갑지0601_과천놀이터설계서_설계내역서_백화점화장실인테리어" xfId="147"/>
    <cellStyle name="1_tree_갑지0601_과천놀이터설계서_설계내역서_화명조경" xfId="148"/>
    <cellStyle name="1_tree_갑지0601_과천놀이터설계서_설계내역서_화명조경_백화점화장실인테리어" xfId="149"/>
    <cellStyle name="1_tree_갑지0601_과천놀이터설계서_설계내역서1월7일" xfId="150"/>
    <cellStyle name="1_tree_갑지0601_과천놀이터설계서_설계내역서1월7일_백화점화장실인테리어" xfId="151"/>
    <cellStyle name="1_tree_갑지0601_과천놀이터설계서_설계내역서1월7일_화명조경" xfId="152"/>
    <cellStyle name="1_tree_갑지0601_과천놀이터설계서_설계내역서1월7일_화명조경_백화점화장실인테리어" xfId="153"/>
    <cellStyle name="1_tree_갑지0601_과천놀이터설계서_화명조경" xfId="154"/>
    <cellStyle name="1_tree_갑지0601_과천놀이터설계서_화명조경_백화점화장실인테리어" xfId="155"/>
    <cellStyle name="1_tree_갑지0601_백화점화장실인테리어" xfId="156"/>
    <cellStyle name="1_tree_갑지0601_총괄갑지" xfId="157"/>
    <cellStyle name="1_tree_갑지0601_총괄갑지_백화점화장실인테리어" xfId="158"/>
    <cellStyle name="1_tree_갑지0601_총괄갑지_설계내역서" xfId="159"/>
    <cellStyle name="1_tree_갑지0601_총괄갑지_설계내역서_백화점화장실인테리어" xfId="160"/>
    <cellStyle name="1_tree_갑지0601_총괄갑지_설계내역서_화명조경" xfId="161"/>
    <cellStyle name="1_tree_갑지0601_총괄갑지_설계내역서_화명조경_백화점화장실인테리어" xfId="162"/>
    <cellStyle name="1_tree_갑지0601_총괄갑지_설계내역서1월7일" xfId="163"/>
    <cellStyle name="1_tree_갑지0601_총괄갑지_설계내역서1월7일_백화점화장실인테리어" xfId="164"/>
    <cellStyle name="1_tree_갑지0601_총괄갑지_설계내역서1월7일_화명조경" xfId="165"/>
    <cellStyle name="1_tree_갑지0601_총괄갑지_설계내역서1월7일_화명조경_백화점화장실인테리어" xfId="166"/>
    <cellStyle name="1_tree_갑지0601_총괄갑지_화명조경" xfId="167"/>
    <cellStyle name="1_tree_갑지0601_총괄갑지_화명조경_백화점화장실인테리어" xfId="168"/>
    <cellStyle name="1_tree_갑지0601_총괄내역서" xfId="169"/>
    <cellStyle name="1_tree_갑지0601_총괄내역서_백화점화장실인테리어" xfId="170"/>
    <cellStyle name="1_tree_갑지0601_총괄내역서_설계내역서" xfId="171"/>
    <cellStyle name="1_tree_갑지0601_총괄내역서_설계내역서_백화점화장실인테리어" xfId="172"/>
    <cellStyle name="1_tree_갑지0601_총괄내역서_설계내역서_화명조경" xfId="173"/>
    <cellStyle name="1_tree_갑지0601_총괄내역서_설계내역서_화명조경_백화점화장실인테리어" xfId="174"/>
    <cellStyle name="1_tree_갑지0601_총괄내역서_설계내역서1월7일" xfId="175"/>
    <cellStyle name="1_tree_갑지0601_총괄내역서_설계내역서1월7일_백화점화장실인테리어" xfId="176"/>
    <cellStyle name="1_tree_갑지0601_총괄내역서_설계내역서1월7일_화명조경" xfId="177"/>
    <cellStyle name="1_tree_갑지0601_총괄내역서_설계내역서1월7일_화명조경_백화점화장실인테리어" xfId="178"/>
    <cellStyle name="1_tree_갑지0601_총괄내역서_화명조경" xfId="179"/>
    <cellStyle name="1_tree_갑지0601_총괄내역서_화명조경_백화점화장실인테리어" xfId="180"/>
    <cellStyle name="1_tree_갑지0601_화명조경" xfId="181"/>
    <cellStyle name="1_tree_갑지0601_화명조경_백화점화장실인테리어" xfId="182"/>
    <cellStyle name="1_tree_남해총괄표" xfId="183"/>
    <cellStyle name="1_tree_남해총괄표_백화점화장실인테리어" xfId="184"/>
    <cellStyle name="1_tree_남해총괄표_설계내역서" xfId="185"/>
    <cellStyle name="1_tree_남해총괄표_설계내역서_백화점화장실인테리어" xfId="186"/>
    <cellStyle name="1_tree_남해총괄표_설계내역서_화명조경" xfId="187"/>
    <cellStyle name="1_tree_남해총괄표_설계내역서_화명조경_백화점화장실인테리어" xfId="188"/>
    <cellStyle name="1_tree_남해총괄표_설계내역서1월7일" xfId="189"/>
    <cellStyle name="1_tree_남해총괄표_설계내역서1월7일_백화점화장실인테리어" xfId="190"/>
    <cellStyle name="1_tree_남해총괄표_설계내역서1월7일_화명조경" xfId="191"/>
    <cellStyle name="1_tree_남해총괄표_설계내역서1월7일_화명조경_백화점화장실인테리어" xfId="192"/>
    <cellStyle name="1_tree_남해총괄표_화명조경" xfId="193"/>
    <cellStyle name="1_tree_남해총괄표_화명조경_백화점화장실인테리어" xfId="194"/>
    <cellStyle name="1_tree_마운딩수량" xfId="195"/>
    <cellStyle name="1_tree_마운딩수량_갑지0601" xfId="196"/>
    <cellStyle name="1_tree_마운딩수량_갑지0601_00갑지" xfId="197"/>
    <cellStyle name="1_tree_마운딩수량_갑지0601_00갑지_백화점화장실인테리어" xfId="198"/>
    <cellStyle name="1_tree_마운딩수량_갑지0601_00갑지_설계내역서" xfId="199"/>
    <cellStyle name="1_tree_마운딩수량_갑지0601_00갑지_설계내역서_백화점화장실인테리어" xfId="200"/>
    <cellStyle name="1_tree_마운딩수량_갑지0601_00갑지_설계내역서_화명조경" xfId="201"/>
    <cellStyle name="1_tree_마운딩수량_갑지0601_00갑지_설계내역서_화명조경_백화점화장실인테리어" xfId="202"/>
    <cellStyle name="1_tree_마운딩수량_갑지0601_00갑지_설계내역서1월7일" xfId="203"/>
    <cellStyle name="1_tree_마운딩수량_갑지0601_00갑지_설계내역서1월7일_백화점화장실인테리어" xfId="204"/>
    <cellStyle name="1_tree_마운딩수량_갑지0601_00갑지_설계내역서1월7일_화명조경" xfId="205"/>
    <cellStyle name="1_tree_마운딩수량_갑지0601_00갑지_설계내역서1월7일_화명조경_백화점화장실인테리어" xfId="206"/>
    <cellStyle name="1_tree_마운딩수량_갑지0601_00갑지_화명조경" xfId="207"/>
    <cellStyle name="1_tree_마운딩수량_갑지0601_00갑지_화명조경_백화점화장실인테리어" xfId="208"/>
    <cellStyle name="1_tree_마운딩수량_갑지0601_과천놀이터설계서" xfId="209"/>
    <cellStyle name="1_tree_마운딩수량_갑지0601_과천놀이터설계서_백화점화장실인테리어" xfId="210"/>
    <cellStyle name="1_tree_마운딩수량_갑지0601_과천놀이터설계서_설계내역서" xfId="211"/>
    <cellStyle name="1_tree_마운딩수량_갑지0601_과천놀이터설계서_설계내역서_백화점화장실인테리어" xfId="212"/>
    <cellStyle name="1_tree_마운딩수량_갑지0601_과천놀이터설계서_설계내역서_화명조경" xfId="213"/>
    <cellStyle name="1_tree_마운딩수량_갑지0601_과천놀이터설계서_설계내역서_화명조경_백화점화장실인테리어" xfId="214"/>
    <cellStyle name="1_tree_마운딩수량_갑지0601_과천놀이터설계서_설계내역서1월7일" xfId="215"/>
    <cellStyle name="1_tree_마운딩수량_갑지0601_과천놀이터설계서_설계내역서1월7일_백화점화장실인테리어" xfId="216"/>
    <cellStyle name="1_tree_마운딩수량_갑지0601_과천놀이터설계서_설계내역서1월7일_화명조경" xfId="217"/>
    <cellStyle name="1_tree_마운딩수량_갑지0601_과천놀이터설계서_설계내역서1월7일_화명조경_백화점화장실인테리어" xfId="218"/>
    <cellStyle name="1_tree_마운딩수량_갑지0601_과천놀이터설계서_화명조경" xfId="219"/>
    <cellStyle name="1_tree_마운딩수량_갑지0601_과천놀이터설계서_화명조경_백화점화장실인테리어" xfId="220"/>
    <cellStyle name="1_tree_마운딩수량_갑지0601_백화점화장실인테리어" xfId="221"/>
    <cellStyle name="1_tree_마운딩수량_갑지0601_총괄갑지" xfId="222"/>
    <cellStyle name="1_tree_마운딩수량_갑지0601_총괄갑지_백화점화장실인테리어" xfId="223"/>
    <cellStyle name="1_tree_마운딩수량_갑지0601_총괄갑지_설계내역서" xfId="224"/>
    <cellStyle name="1_tree_마운딩수량_갑지0601_총괄갑지_설계내역서_백화점화장실인테리어" xfId="225"/>
    <cellStyle name="1_tree_마운딩수량_갑지0601_총괄갑지_설계내역서_화명조경" xfId="226"/>
    <cellStyle name="1_tree_마운딩수량_갑지0601_총괄갑지_설계내역서_화명조경_백화점화장실인테리어" xfId="227"/>
    <cellStyle name="1_tree_마운딩수량_갑지0601_총괄갑지_설계내역서1월7일" xfId="228"/>
    <cellStyle name="1_tree_마운딩수량_갑지0601_총괄갑지_설계내역서1월7일_백화점화장실인테리어" xfId="229"/>
    <cellStyle name="1_tree_마운딩수량_갑지0601_총괄갑지_설계내역서1월7일_화명조경" xfId="230"/>
    <cellStyle name="1_tree_마운딩수량_갑지0601_총괄갑지_설계내역서1월7일_화명조경_백화점화장실인테리어" xfId="231"/>
    <cellStyle name="1_tree_마운딩수량_갑지0601_총괄갑지_화명조경" xfId="232"/>
    <cellStyle name="1_tree_마운딩수량_갑지0601_총괄갑지_화명조경_백화점화장실인테리어" xfId="233"/>
    <cellStyle name="1_tree_마운딩수량_갑지0601_총괄내역서" xfId="234"/>
    <cellStyle name="1_tree_마운딩수량_갑지0601_총괄내역서_백화점화장실인테리어" xfId="235"/>
    <cellStyle name="1_tree_마운딩수량_갑지0601_총괄내역서_설계내역서" xfId="236"/>
    <cellStyle name="1_tree_마운딩수량_갑지0601_총괄내역서_설계내역서_백화점화장실인테리어" xfId="237"/>
    <cellStyle name="1_tree_마운딩수량_갑지0601_총괄내역서_설계내역서_화명조경" xfId="238"/>
    <cellStyle name="1_tree_마운딩수량_갑지0601_총괄내역서_설계내역서_화명조경_백화점화장실인테리어" xfId="239"/>
    <cellStyle name="1_tree_마운딩수량_갑지0601_총괄내역서_설계내역서1월7일" xfId="240"/>
    <cellStyle name="1_tree_마운딩수량_갑지0601_총괄내역서_설계내역서1월7일_백화점화장실인테리어" xfId="241"/>
    <cellStyle name="1_tree_마운딩수량_갑지0601_총괄내역서_설계내역서1월7일_화명조경" xfId="242"/>
    <cellStyle name="1_tree_마운딩수량_갑지0601_총괄내역서_설계내역서1월7일_화명조경_백화점화장실인테리어" xfId="243"/>
    <cellStyle name="1_tree_마운딩수량_갑지0601_총괄내역서_화명조경" xfId="244"/>
    <cellStyle name="1_tree_마운딩수량_갑지0601_총괄내역서_화명조경_백화점화장실인테리어" xfId="245"/>
    <cellStyle name="1_tree_마운딩수량_갑지0601_화명조경" xfId="246"/>
    <cellStyle name="1_tree_마운딩수량_갑지0601_화명조경_백화점화장실인테리어" xfId="247"/>
    <cellStyle name="1_tree_마운딩수량_백화점화장실인테리어" xfId="248"/>
    <cellStyle name="1_tree_마운딩수량_설계내역서" xfId="249"/>
    <cellStyle name="1_tree_마운딩수량_설계내역서_백화점화장실인테리어" xfId="250"/>
    <cellStyle name="1_tree_마운딩수량_설계내역서_화명조경" xfId="251"/>
    <cellStyle name="1_tree_마운딩수량_설계내역서_화명조경_백화점화장실인테리어" xfId="252"/>
    <cellStyle name="1_tree_마운딩수량_설계내역서1월7일" xfId="253"/>
    <cellStyle name="1_tree_마운딩수량_설계내역서1월7일_백화점화장실인테리어" xfId="254"/>
    <cellStyle name="1_tree_마운딩수량_설계내역서1월7일_화명조경" xfId="255"/>
    <cellStyle name="1_tree_마운딩수량_설계내역서1월7일_화명조경_백화점화장실인테리어" xfId="256"/>
    <cellStyle name="1_tree_마운딩수량_화명조경" xfId="257"/>
    <cellStyle name="1_tree_마운딩수량_화명조경_백화점화장실인테리어" xfId="258"/>
    <cellStyle name="1_tree_백화점화장실인테리어" xfId="259"/>
    <cellStyle name="1_tree_설계내역서" xfId="260"/>
    <cellStyle name="1_tree_설계내역서_백화점화장실인테리어" xfId="261"/>
    <cellStyle name="1_tree_설계내역서_화명조경" xfId="262"/>
    <cellStyle name="1_tree_설계내역서_화명조경_백화점화장실인테리어" xfId="263"/>
    <cellStyle name="1_tree_설계내역서1월7일" xfId="264"/>
    <cellStyle name="1_tree_설계내역서1월7일_백화점화장실인테리어" xfId="265"/>
    <cellStyle name="1_tree_설계내역서1월7일_화명조경" xfId="266"/>
    <cellStyle name="1_tree_설계내역서1월7일_화명조경_백화점화장실인테리어" xfId="267"/>
    <cellStyle name="1_tree_수원변경수량산출" xfId="268"/>
    <cellStyle name="1_tree_수원변경수량산출_백화점화장실인테리어" xfId="269"/>
    <cellStyle name="1_tree_수원변경수량산출_설계내역서" xfId="270"/>
    <cellStyle name="1_tree_수원변경수량산출_설계내역서_백화점화장실인테리어" xfId="271"/>
    <cellStyle name="1_tree_수원변경수량산출_설계내역서_화명조경" xfId="272"/>
    <cellStyle name="1_tree_수원변경수량산출_설계내역서_화명조경_백화점화장실인테리어" xfId="273"/>
    <cellStyle name="1_tree_수원변경수량산출_설계내역서1월7일" xfId="274"/>
    <cellStyle name="1_tree_수원변경수량산출_설계내역서1월7일_백화점화장실인테리어" xfId="275"/>
    <cellStyle name="1_tree_수원변경수량산출_설계내역서1월7일_화명조경" xfId="276"/>
    <cellStyle name="1_tree_수원변경수량산출_설계내역서1월7일_화명조경_백화점화장실인테리어" xfId="277"/>
    <cellStyle name="1_tree_수원변경수량산출_화명조경" xfId="278"/>
    <cellStyle name="1_tree_수원변경수량산출_화명조경_백화점화장실인테리어" xfId="279"/>
    <cellStyle name="1_tree_쌍용수량0905" xfId="280"/>
    <cellStyle name="1_tree_쌍용수량0905_백화점화장실인테리어" xfId="281"/>
    <cellStyle name="1_tree_쌍용수량0905_설계내역서" xfId="282"/>
    <cellStyle name="1_tree_쌍용수량0905_설계내역서_백화점화장실인테리어" xfId="283"/>
    <cellStyle name="1_tree_쌍용수량0905_설계내역서_화명조경" xfId="284"/>
    <cellStyle name="1_tree_쌍용수량0905_설계내역서_화명조경_백화점화장실인테리어" xfId="285"/>
    <cellStyle name="1_tree_쌍용수량0905_설계내역서1월7일" xfId="286"/>
    <cellStyle name="1_tree_쌍용수량0905_설계내역서1월7일_백화점화장실인테리어" xfId="287"/>
    <cellStyle name="1_tree_쌍용수량0905_설계내역서1월7일_화명조경" xfId="288"/>
    <cellStyle name="1_tree_쌍용수량0905_설계내역서1월7일_화명조경_백화점화장실인테리어" xfId="289"/>
    <cellStyle name="1_tree_쌍용수량0905_화명조경" xfId="290"/>
    <cellStyle name="1_tree_쌍용수량0905_화명조경_백화점화장실인테리어" xfId="291"/>
    <cellStyle name="1_tree_원가계산서" xfId="292"/>
    <cellStyle name="1_tree_원가계산서_00갑지" xfId="293"/>
    <cellStyle name="1_tree_원가계산서_00갑지_백화점화장실인테리어" xfId="294"/>
    <cellStyle name="1_tree_원가계산서_00갑지_설계내역서" xfId="295"/>
    <cellStyle name="1_tree_원가계산서_00갑지_설계내역서_백화점화장실인테리어" xfId="296"/>
    <cellStyle name="1_tree_원가계산서_00갑지_설계내역서_화명조경" xfId="297"/>
    <cellStyle name="1_tree_원가계산서_00갑지_설계내역서_화명조경_백화점화장실인테리어" xfId="298"/>
    <cellStyle name="1_tree_원가계산서_00갑지_설계내역서1월7일" xfId="299"/>
    <cellStyle name="1_tree_원가계산서_00갑지_설계내역서1월7일_백화점화장실인테리어" xfId="300"/>
    <cellStyle name="1_tree_원가계산서_00갑지_설계내역서1월7일_화명조경" xfId="301"/>
    <cellStyle name="1_tree_원가계산서_00갑지_설계내역서1월7일_화명조경_백화점화장실인테리어" xfId="302"/>
    <cellStyle name="1_tree_원가계산서_00갑지_화명조경" xfId="303"/>
    <cellStyle name="1_tree_원가계산서_00갑지_화명조경_백화점화장실인테리어" xfId="304"/>
    <cellStyle name="1_tree_원가계산서_과천놀이터설계서" xfId="305"/>
    <cellStyle name="1_tree_원가계산서_과천놀이터설계서_백화점화장실인테리어" xfId="306"/>
    <cellStyle name="1_tree_원가계산서_과천놀이터설계서_설계내역서" xfId="307"/>
    <cellStyle name="1_tree_원가계산서_과천놀이터설계서_설계내역서_백화점화장실인테리어" xfId="308"/>
    <cellStyle name="1_tree_원가계산서_과천놀이터설계서_설계내역서_화명조경" xfId="309"/>
    <cellStyle name="1_tree_원가계산서_과천놀이터설계서_설계내역서_화명조경_백화점화장실인테리어" xfId="310"/>
    <cellStyle name="1_tree_원가계산서_과천놀이터설계서_설계내역서1월7일" xfId="311"/>
    <cellStyle name="1_tree_원가계산서_과천놀이터설계서_설계내역서1월7일_백화점화장실인테리어" xfId="312"/>
    <cellStyle name="1_tree_원가계산서_과천놀이터설계서_설계내역서1월7일_화명조경" xfId="313"/>
    <cellStyle name="1_tree_원가계산서_과천놀이터설계서_설계내역서1월7일_화명조경_백화점화장실인테리어" xfId="314"/>
    <cellStyle name="1_tree_원가계산서_과천놀이터설계서_화명조경" xfId="315"/>
    <cellStyle name="1_tree_원가계산서_과천놀이터설계서_화명조경_백화점화장실인테리어" xfId="316"/>
    <cellStyle name="1_tree_원가계산서_백화점화장실인테리어" xfId="317"/>
    <cellStyle name="1_tree_원가계산서_총괄갑지" xfId="318"/>
    <cellStyle name="1_tree_원가계산서_총괄갑지_백화점화장실인테리어" xfId="319"/>
    <cellStyle name="1_tree_원가계산서_총괄갑지_설계내역서" xfId="320"/>
    <cellStyle name="1_tree_원가계산서_총괄갑지_설계내역서_백화점화장실인테리어" xfId="321"/>
    <cellStyle name="1_tree_원가계산서_총괄갑지_설계내역서_화명조경" xfId="322"/>
    <cellStyle name="1_tree_원가계산서_총괄갑지_설계내역서_화명조경_백화점화장실인테리어" xfId="323"/>
    <cellStyle name="1_tree_원가계산서_총괄갑지_설계내역서1월7일" xfId="324"/>
    <cellStyle name="1_tree_원가계산서_총괄갑지_설계내역서1월7일_백화점화장실인테리어" xfId="325"/>
    <cellStyle name="1_tree_원가계산서_총괄갑지_설계내역서1월7일_화명조경" xfId="326"/>
    <cellStyle name="1_tree_원가계산서_총괄갑지_설계내역서1월7일_화명조경_백화점화장실인테리어" xfId="327"/>
    <cellStyle name="1_tree_원가계산서_총괄갑지_화명조경" xfId="328"/>
    <cellStyle name="1_tree_원가계산서_총괄갑지_화명조경_백화점화장실인테리어" xfId="329"/>
    <cellStyle name="1_tree_원가계산서_총괄내역서" xfId="330"/>
    <cellStyle name="1_tree_원가계산서_총괄내역서_백화점화장실인테리어" xfId="331"/>
    <cellStyle name="1_tree_원가계산서_총괄내역서_설계내역서" xfId="332"/>
    <cellStyle name="1_tree_원가계산서_총괄내역서_설계내역서_백화점화장실인테리어" xfId="333"/>
    <cellStyle name="1_tree_원가계산서_총괄내역서_설계내역서_화명조경" xfId="334"/>
    <cellStyle name="1_tree_원가계산서_총괄내역서_설계내역서_화명조경_백화점화장실인테리어" xfId="335"/>
    <cellStyle name="1_tree_원가계산서_총괄내역서_설계내역서1월7일" xfId="336"/>
    <cellStyle name="1_tree_원가계산서_총괄내역서_설계내역서1월7일_백화점화장실인테리어" xfId="337"/>
    <cellStyle name="1_tree_원가계산서_총괄내역서_설계내역서1월7일_화명조경" xfId="338"/>
    <cellStyle name="1_tree_원가계산서_총괄내역서_설계내역서1월7일_화명조경_백화점화장실인테리어" xfId="339"/>
    <cellStyle name="1_tree_원가계산서_총괄내역서_화명조경" xfId="340"/>
    <cellStyle name="1_tree_원가계산서_총괄내역서_화명조경_백화점화장실인테리어" xfId="341"/>
    <cellStyle name="1_tree_원가계산서_화명조경" xfId="342"/>
    <cellStyle name="1_tree_원가계산서_화명조경_백화점화장실인테리어" xfId="343"/>
    <cellStyle name="1_tree_은파수량집계" xfId="344"/>
    <cellStyle name="1_tree_은파수량집계_백화점화장실인테리어" xfId="345"/>
    <cellStyle name="1_tree_은파수량집계_설계내역서" xfId="346"/>
    <cellStyle name="1_tree_은파수량집계_설계내역서_백화점화장실인테리어" xfId="347"/>
    <cellStyle name="1_tree_은파수량집계_설계내역서_화명조경" xfId="348"/>
    <cellStyle name="1_tree_은파수량집계_설계내역서_화명조경_백화점화장실인테리어" xfId="349"/>
    <cellStyle name="1_tree_은파수량집계_설계내역서1월7일" xfId="350"/>
    <cellStyle name="1_tree_은파수량집계_설계내역서1월7일_백화점화장실인테리어" xfId="351"/>
    <cellStyle name="1_tree_은파수량집계_설계내역서1월7일_화명조경" xfId="352"/>
    <cellStyle name="1_tree_은파수량집계_설계내역서1월7일_화명조경_백화점화장실인테리어" xfId="353"/>
    <cellStyle name="1_tree_은파수량집계_화명조경" xfId="354"/>
    <cellStyle name="1_tree_은파수량집계_화명조경_백화점화장실인테리어" xfId="355"/>
    <cellStyle name="1_tree_터미널1-0" xfId="356"/>
    <cellStyle name="1_tree_터미널1-0_1" xfId="357"/>
    <cellStyle name="1_tree_터미널1-0_1_백화점화장실인테리어" xfId="358"/>
    <cellStyle name="1_tree_터미널1-0_1_화명조경" xfId="359"/>
    <cellStyle name="1_tree_터미널1-0_1_화명조경_백화점화장실인테리어" xfId="360"/>
    <cellStyle name="1_tree_터미널1-0_백화점화장실인테리어" xfId="361"/>
    <cellStyle name="1_tree_터미널1-0_설계내역서" xfId="362"/>
    <cellStyle name="1_tree_터미널1-0_설계내역서_백화점화장실인테리어" xfId="363"/>
    <cellStyle name="1_tree_터미널1-0_설계내역서_화명조경" xfId="364"/>
    <cellStyle name="1_tree_터미널1-0_설계내역서_화명조경_백화점화장실인테리어" xfId="365"/>
    <cellStyle name="1_tree_터미널1-0_설계내역서1월7일" xfId="366"/>
    <cellStyle name="1_tree_터미널1-0_설계내역서1월7일_백화점화장실인테리어" xfId="367"/>
    <cellStyle name="1_tree_터미널1-0_설계내역서1월7일_화명조경" xfId="368"/>
    <cellStyle name="1_tree_터미널1-0_설계내역서1월7일_화명조경_백화점화장실인테리어" xfId="369"/>
    <cellStyle name="1_tree_터미널1-0_쌍용수량0905" xfId="370"/>
    <cellStyle name="1_tree_터미널1-0_쌍용수량0905_백화점화장실인테리어" xfId="371"/>
    <cellStyle name="1_tree_터미널1-0_쌍용수량0905_설계내역서" xfId="372"/>
    <cellStyle name="1_tree_터미널1-0_쌍용수량0905_설계내역서_백화점화장실인테리어" xfId="373"/>
    <cellStyle name="1_tree_터미널1-0_쌍용수량0905_설계내역서_화명조경" xfId="374"/>
    <cellStyle name="1_tree_터미널1-0_쌍용수량0905_설계내역서_화명조경_백화점화장실인테리어" xfId="375"/>
    <cellStyle name="1_tree_터미널1-0_쌍용수량0905_설계내역서1월7일" xfId="376"/>
    <cellStyle name="1_tree_터미널1-0_쌍용수량0905_설계내역서1월7일_백화점화장실인테리어" xfId="377"/>
    <cellStyle name="1_tree_터미널1-0_쌍용수량0905_설계내역서1월7일_화명조경" xfId="378"/>
    <cellStyle name="1_tree_터미널1-0_쌍용수량0905_설계내역서1월7일_화명조경_백화점화장실인테리어" xfId="379"/>
    <cellStyle name="1_tree_터미널1-0_쌍용수량0905_화명조경" xfId="380"/>
    <cellStyle name="1_tree_터미널1-0_쌍용수량0905_화명조경_백화점화장실인테리어" xfId="381"/>
    <cellStyle name="1_tree_터미널1-0_화명조경" xfId="382"/>
    <cellStyle name="1_tree_터미널1-0_화명조경_백화점화장실인테리어" xfId="383"/>
    <cellStyle name="1_tree_한풍집계" xfId="384"/>
    <cellStyle name="1_tree_한풍집계_갑지0601" xfId="385"/>
    <cellStyle name="1_tree_한풍집계_갑지0601_00갑지" xfId="386"/>
    <cellStyle name="1_tree_한풍집계_갑지0601_00갑지_백화점화장실인테리어" xfId="387"/>
    <cellStyle name="1_tree_한풍집계_갑지0601_00갑지_설계내역서" xfId="388"/>
    <cellStyle name="1_tree_한풍집계_갑지0601_00갑지_설계내역서_백화점화장실인테리어" xfId="389"/>
    <cellStyle name="1_tree_한풍집계_갑지0601_00갑지_설계내역서_화명조경" xfId="390"/>
    <cellStyle name="1_tree_한풍집계_갑지0601_00갑지_설계내역서_화명조경_백화점화장실인테리어" xfId="391"/>
    <cellStyle name="1_tree_한풍집계_갑지0601_00갑지_설계내역서1월7일" xfId="392"/>
    <cellStyle name="1_tree_한풍집계_갑지0601_00갑지_설계내역서1월7일_백화점화장실인테리어" xfId="393"/>
    <cellStyle name="1_tree_한풍집계_갑지0601_00갑지_설계내역서1월7일_화명조경" xfId="394"/>
    <cellStyle name="1_tree_한풍집계_갑지0601_00갑지_설계내역서1월7일_화명조경_백화점화장실인테리어" xfId="395"/>
    <cellStyle name="1_tree_한풍집계_갑지0601_00갑지_화명조경" xfId="396"/>
    <cellStyle name="1_tree_한풍집계_갑지0601_00갑지_화명조경_백화점화장실인테리어" xfId="397"/>
    <cellStyle name="1_tree_한풍집계_갑지0601_과천놀이터설계서" xfId="398"/>
    <cellStyle name="1_tree_한풍집계_갑지0601_과천놀이터설계서_백화점화장실인테리어" xfId="399"/>
    <cellStyle name="1_tree_한풍집계_갑지0601_과천놀이터설계서_설계내역서" xfId="400"/>
    <cellStyle name="1_tree_한풍집계_갑지0601_과천놀이터설계서_설계내역서_백화점화장실인테리어" xfId="401"/>
    <cellStyle name="1_tree_한풍집계_갑지0601_과천놀이터설계서_설계내역서_화명조경" xfId="402"/>
    <cellStyle name="1_tree_한풍집계_갑지0601_과천놀이터설계서_설계내역서_화명조경_백화점화장실인테리어" xfId="403"/>
    <cellStyle name="1_tree_한풍집계_갑지0601_과천놀이터설계서_설계내역서1월7일" xfId="404"/>
    <cellStyle name="1_tree_한풍집계_갑지0601_과천놀이터설계서_설계내역서1월7일_백화점화장실인테리어" xfId="405"/>
    <cellStyle name="1_tree_한풍집계_갑지0601_과천놀이터설계서_설계내역서1월7일_화명조경" xfId="406"/>
    <cellStyle name="1_tree_한풍집계_갑지0601_과천놀이터설계서_설계내역서1월7일_화명조경_백화점화장실인테리어" xfId="407"/>
    <cellStyle name="1_tree_한풍집계_갑지0601_과천놀이터설계서_화명조경" xfId="408"/>
    <cellStyle name="1_tree_한풍집계_갑지0601_과천놀이터설계서_화명조경_백화점화장실인테리어" xfId="409"/>
    <cellStyle name="1_tree_한풍집계_갑지0601_백화점화장실인테리어" xfId="410"/>
    <cellStyle name="1_tree_한풍집계_갑지0601_총괄갑지" xfId="411"/>
    <cellStyle name="1_tree_한풍집계_갑지0601_총괄갑지_백화점화장실인테리어" xfId="412"/>
    <cellStyle name="1_tree_한풍집계_갑지0601_총괄갑지_설계내역서" xfId="413"/>
    <cellStyle name="1_tree_한풍집계_갑지0601_총괄갑지_설계내역서_백화점화장실인테리어" xfId="414"/>
    <cellStyle name="1_tree_한풍집계_갑지0601_총괄갑지_설계내역서_화명조경" xfId="415"/>
    <cellStyle name="1_tree_한풍집계_갑지0601_총괄갑지_설계내역서_화명조경_백화점화장실인테리어" xfId="416"/>
    <cellStyle name="1_tree_한풍집계_갑지0601_총괄갑지_설계내역서1월7일" xfId="417"/>
    <cellStyle name="1_tree_한풍집계_갑지0601_총괄갑지_설계내역서1월7일_백화점화장실인테리어" xfId="418"/>
    <cellStyle name="1_tree_한풍집계_갑지0601_총괄갑지_설계내역서1월7일_화명조경" xfId="419"/>
    <cellStyle name="1_tree_한풍집계_갑지0601_총괄갑지_설계내역서1월7일_화명조경_백화점화장실인테리어" xfId="420"/>
    <cellStyle name="1_tree_한풍집계_갑지0601_총괄갑지_화명조경" xfId="421"/>
    <cellStyle name="1_tree_한풍집계_갑지0601_총괄갑지_화명조경_백화점화장실인테리어" xfId="422"/>
    <cellStyle name="1_tree_한풍집계_갑지0601_총괄내역서" xfId="423"/>
    <cellStyle name="1_tree_한풍집계_갑지0601_총괄내역서_백화점화장실인테리어" xfId="424"/>
    <cellStyle name="1_tree_한풍집계_갑지0601_총괄내역서_설계내역서" xfId="425"/>
    <cellStyle name="1_tree_한풍집계_갑지0601_총괄내역서_설계내역서_백화점화장실인테리어" xfId="426"/>
    <cellStyle name="1_tree_한풍집계_갑지0601_총괄내역서_설계내역서_화명조경" xfId="427"/>
    <cellStyle name="1_tree_한풍집계_갑지0601_총괄내역서_설계내역서_화명조경_백화점화장실인테리어" xfId="428"/>
    <cellStyle name="1_tree_한풍집계_갑지0601_총괄내역서_설계내역서1월7일" xfId="429"/>
    <cellStyle name="1_tree_한풍집계_갑지0601_총괄내역서_설계내역서1월7일_백화점화장실인테리어" xfId="430"/>
    <cellStyle name="1_tree_한풍집계_갑지0601_총괄내역서_설계내역서1월7일_화명조경" xfId="431"/>
    <cellStyle name="1_tree_한풍집계_갑지0601_총괄내역서_설계내역서1월7일_화명조경_백화점화장실인테리어" xfId="432"/>
    <cellStyle name="1_tree_한풍집계_갑지0601_총괄내역서_화명조경" xfId="433"/>
    <cellStyle name="1_tree_한풍집계_갑지0601_총괄내역서_화명조경_백화점화장실인테리어" xfId="434"/>
    <cellStyle name="1_tree_한풍집계_갑지0601_화명조경" xfId="435"/>
    <cellStyle name="1_tree_한풍집계_갑지0601_화명조경_백화점화장실인테리어" xfId="436"/>
    <cellStyle name="1_tree_한풍집계_백화점화장실인테리어" xfId="437"/>
    <cellStyle name="1_tree_한풍집계_설계내역서" xfId="438"/>
    <cellStyle name="1_tree_한풍집계_설계내역서_백화점화장실인테리어" xfId="439"/>
    <cellStyle name="1_tree_한풍집계_설계내역서_화명조경" xfId="440"/>
    <cellStyle name="1_tree_한풍집계_설계내역서_화명조경_백화점화장실인테리어" xfId="441"/>
    <cellStyle name="1_tree_한풍집계_설계내역서1월7일" xfId="442"/>
    <cellStyle name="1_tree_한풍집계_설계내역서1월7일_백화점화장실인테리어" xfId="443"/>
    <cellStyle name="1_tree_한풍집계_설계내역서1월7일_화명조경" xfId="444"/>
    <cellStyle name="1_tree_한풍집계_설계내역서1월7일_화명조경_백화점화장실인테리어" xfId="445"/>
    <cellStyle name="1_tree_한풍집계_쌍용수량0905" xfId="446"/>
    <cellStyle name="1_tree_한풍집계_쌍용수량0905_백화점화장실인테리어" xfId="447"/>
    <cellStyle name="1_tree_한풍집계_쌍용수량0905_설계내역서" xfId="448"/>
    <cellStyle name="1_tree_한풍집계_쌍용수량0905_설계내역서_백화점화장실인테리어" xfId="449"/>
    <cellStyle name="1_tree_한풍집계_쌍용수량0905_설계내역서_화명조경" xfId="450"/>
    <cellStyle name="1_tree_한풍집계_쌍용수량0905_설계내역서_화명조경_백화점화장실인테리어" xfId="451"/>
    <cellStyle name="1_tree_한풍집계_쌍용수량0905_설계내역서1월7일" xfId="452"/>
    <cellStyle name="1_tree_한풍집계_쌍용수량0905_설계내역서1월7일_백화점화장실인테리어" xfId="453"/>
    <cellStyle name="1_tree_한풍집계_쌍용수량0905_설계내역서1월7일_화명조경" xfId="454"/>
    <cellStyle name="1_tree_한풍집계_쌍용수량0905_설계내역서1월7일_화명조경_백화점화장실인테리어" xfId="455"/>
    <cellStyle name="1_tree_한풍집계_쌍용수량0905_화명조경" xfId="456"/>
    <cellStyle name="1_tree_한풍집계_쌍용수량0905_화명조경_백화점화장실인테리어" xfId="457"/>
    <cellStyle name="1_tree_한풍집계_터미널1-0" xfId="458"/>
    <cellStyle name="1_tree_한풍집계_터미널1-0_백화점화장실인테리어" xfId="459"/>
    <cellStyle name="1_tree_한풍집계_터미널1-0_화명조경" xfId="460"/>
    <cellStyle name="1_tree_한풍집계_터미널1-0_화명조경_백화점화장실인테리어" xfId="461"/>
    <cellStyle name="1_tree_한풍집계_화명조경" xfId="462"/>
    <cellStyle name="1_tree_한풍집계_화명조경_백화점화장실인테리어" xfId="463"/>
    <cellStyle name="1_tree_화명조경" xfId="464"/>
    <cellStyle name="1_tree_화명조경_백화점화장실인테리어" xfId="465"/>
    <cellStyle name="1_남해총괄표" xfId="466"/>
    <cellStyle name="1_남해총괄표_백화점화장실인테리어" xfId="467"/>
    <cellStyle name="1_남해총괄표_설계내역서" xfId="468"/>
    <cellStyle name="1_남해총괄표_설계내역서_백화점화장실인테리어" xfId="469"/>
    <cellStyle name="1_남해총괄표_설계내역서_화명조경" xfId="470"/>
    <cellStyle name="1_남해총괄표_설계내역서_화명조경_백화점화장실인테리어" xfId="471"/>
    <cellStyle name="1_남해총괄표_설계내역서1월7일" xfId="472"/>
    <cellStyle name="1_남해총괄표_설계내역서1월7일_백화점화장실인테리어" xfId="473"/>
    <cellStyle name="1_남해총괄표_설계내역서1월7일_화명조경" xfId="474"/>
    <cellStyle name="1_남해총괄표_설계내역서1월7일_화명조경_백화점화장실인테리어" xfId="475"/>
    <cellStyle name="1_남해총괄표_화명조경" xfId="476"/>
    <cellStyle name="1_남해총괄표_화명조경_백화점화장실인테리어" xfId="477"/>
    <cellStyle name="1_수원변경수량산출" xfId="478"/>
    <cellStyle name="1_쌍용수량0905" xfId="479"/>
    <cellStyle name="1_쌍용수량0905_백화점화장실인테리어" xfId="480"/>
    <cellStyle name="1_쌍용수량0905_설계내역서" xfId="481"/>
    <cellStyle name="1_쌍용수량0905_설계내역서_백화점화장실인테리어" xfId="482"/>
    <cellStyle name="1_쌍용수량0905_설계내역서_화명조경" xfId="483"/>
    <cellStyle name="1_쌍용수량0905_설계내역서_화명조경_백화점화장실인테리어" xfId="484"/>
    <cellStyle name="1_쌍용수량0905_설계내역서1월7일" xfId="485"/>
    <cellStyle name="1_쌍용수량0905_설계내역서1월7일_백화점화장실인테리어" xfId="486"/>
    <cellStyle name="1_쌍용수량0905_설계내역서1월7일_화명조경" xfId="487"/>
    <cellStyle name="1_쌍용수량0905_설계내역서1월7일_화명조경_백화점화장실인테리어" xfId="488"/>
    <cellStyle name="1_쌍용수량0905_화명조경" xfId="489"/>
    <cellStyle name="1_쌍용수량0905_화명조경_백화점화장실인테리어" xfId="490"/>
    <cellStyle name="1_원가계산서" xfId="491"/>
    <cellStyle name="1_원가계산서_00갑지" xfId="492"/>
    <cellStyle name="1_원가계산서_00갑지_백화점화장실인테리어" xfId="493"/>
    <cellStyle name="1_원가계산서_00갑지_설계내역서" xfId="494"/>
    <cellStyle name="1_원가계산서_00갑지_설계내역서_백화점화장실인테리어" xfId="495"/>
    <cellStyle name="1_원가계산서_00갑지_설계내역서_화명조경" xfId="496"/>
    <cellStyle name="1_원가계산서_00갑지_설계내역서_화명조경_백화점화장실인테리어" xfId="497"/>
    <cellStyle name="1_원가계산서_00갑지_설계내역서1월7일" xfId="498"/>
    <cellStyle name="1_원가계산서_00갑지_설계내역서1월7일_백화점화장실인테리어" xfId="499"/>
    <cellStyle name="1_원가계산서_00갑지_설계내역서1월7일_화명조경" xfId="500"/>
    <cellStyle name="1_원가계산서_00갑지_설계내역서1월7일_화명조경_백화점화장실인테리어" xfId="501"/>
    <cellStyle name="1_원가계산서_00갑지_화명조경" xfId="502"/>
    <cellStyle name="1_원가계산서_00갑지_화명조경_백화점화장실인테리어" xfId="503"/>
    <cellStyle name="1_원가계산서_과천놀이터설계서" xfId="504"/>
    <cellStyle name="1_원가계산서_과천놀이터설계서_백화점화장실인테리어" xfId="505"/>
    <cellStyle name="1_원가계산서_과천놀이터설계서_설계내역서" xfId="506"/>
    <cellStyle name="1_원가계산서_과천놀이터설계서_설계내역서_백화점화장실인테리어" xfId="507"/>
    <cellStyle name="1_원가계산서_과천놀이터설계서_설계내역서_화명조경" xfId="508"/>
    <cellStyle name="1_원가계산서_과천놀이터설계서_설계내역서_화명조경_백화점화장실인테리어" xfId="509"/>
    <cellStyle name="1_원가계산서_과천놀이터설계서_설계내역서1월7일" xfId="510"/>
    <cellStyle name="1_원가계산서_과천놀이터설계서_설계내역서1월7일_백화점화장실인테리어" xfId="511"/>
    <cellStyle name="1_원가계산서_과천놀이터설계서_설계내역서1월7일_화명조경" xfId="512"/>
    <cellStyle name="1_원가계산서_과천놀이터설계서_설계내역서1월7일_화명조경_백화점화장실인테리어" xfId="513"/>
    <cellStyle name="1_원가계산서_과천놀이터설계서_화명조경" xfId="514"/>
    <cellStyle name="1_원가계산서_과천놀이터설계서_화명조경_백화점화장실인테리어" xfId="515"/>
    <cellStyle name="1_원가계산서_백화점화장실인테리어" xfId="516"/>
    <cellStyle name="1_원가계산서_총괄갑지" xfId="517"/>
    <cellStyle name="1_원가계산서_총괄갑지_백화점화장실인테리어" xfId="518"/>
    <cellStyle name="1_원가계산서_총괄갑지_설계내역서" xfId="519"/>
    <cellStyle name="1_원가계산서_총괄갑지_설계내역서_백화점화장실인테리어" xfId="520"/>
    <cellStyle name="1_원가계산서_총괄갑지_설계내역서_화명조경" xfId="521"/>
    <cellStyle name="1_원가계산서_총괄갑지_설계내역서_화명조경_백화점화장실인테리어" xfId="522"/>
    <cellStyle name="1_원가계산서_총괄갑지_설계내역서1월7일" xfId="523"/>
    <cellStyle name="1_원가계산서_총괄갑지_설계내역서1월7일_백화점화장실인테리어" xfId="524"/>
    <cellStyle name="1_원가계산서_총괄갑지_설계내역서1월7일_화명조경" xfId="525"/>
    <cellStyle name="1_원가계산서_총괄갑지_설계내역서1월7일_화명조경_백화점화장실인테리어" xfId="526"/>
    <cellStyle name="1_원가계산서_총괄갑지_화명조경" xfId="527"/>
    <cellStyle name="1_원가계산서_총괄갑지_화명조경_백화점화장실인테리어" xfId="528"/>
    <cellStyle name="1_원가계산서_총괄내역서" xfId="529"/>
    <cellStyle name="1_원가계산서_총괄내역서_백화점화장실인테리어" xfId="530"/>
    <cellStyle name="1_원가계산서_총괄내역서_설계내역서" xfId="531"/>
    <cellStyle name="1_원가계산서_총괄내역서_설계내역서_백화점화장실인테리어" xfId="532"/>
    <cellStyle name="1_원가계산서_총괄내역서_설계내역서_화명조경" xfId="533"/>
    <cellStyle name="1_원가계산서_총괄내역서_설계내역서_화명조경_백화점화장실인테리어" xfId="534"/>
    <cellStyle name="1_원가계산서_총괄내역서_설계내역서1월7일" xfId="535"/>
    <cellStyle name="1_원가계산서_총괄내역서_설계내역서1월7일_백화점화장실인테리어" xfId="536"/>
    <cellStyle name="1_원가계산서_총괄내역서_설계내역서1월7일_화명조경" xfId="537"/>
    <cellStyle name="1_원가계산서_총괄내역서_설계내역서1월7일_화명조경_백화점화장실인테리어" xfId="538"/>
    <cellStyle name="1_원가계산서_총괄내역서_화명조경" xfId="539"/>
    <cellStyle name="1_원가계산서_총괄내역서_화명조경_백화점화장실인테리어" xfId="540"/>
    <cellStyle name="1_원가계산서_화명조경" xfId="541"/>
    <cellStyle name="1_원가계산서_화명조경_백화점화장실인테리어" xfId="542"/>
    <cellStyle name="1_은파수량집계" xfId="543"/>
    <cellStyle name="1_터미널1-0" xfId="544"/>
    <cellStyle name="1_터미널1-0_백화점화장실인테리어" xfId="545"/>
    <cellStyle name="1_터미널1-0_설계내역서" xfId="546"/>
    <cellStyle name="1_터미널1-0_설계내역서_백화점화장실인테리어" xfId="547"/>
    <cellStyle name="1_터미널1-0_설계내역서_화명조경" xfId="548"/>
    <cellStyle name="1_터미널1-0_설계내역서_화명조경_백화점화장실인테리어" xfId="549"/>
    <cellStyle name="1_터미널1-0_설계내역서1월7일" xfId="550"/>
    <cellStyle name="1_터미널1-0_설계내역서1월7일_백화점화장실인테리어" xfId="551"/>
    <cellStyle name="1_터미널1-0_설계내역서1월7일_화명조경" xfId="552"/>
    <cellStyle name="1_터미널1-0_설계내역서1월7일_화명조경_백화점화장실인테리어" xfId="553"/>
    <cellStyle name="1_터미널1-0_쌍용수량0905" xfId="554"/>
    <cellStyle name="1_터미널1-0_쌍용수량0905_백화점화장실인테리어" xfId="555"/>
    <cellStyle name="1_터미널1-0_쌍용수량0905_설계내역서" xfId="556"/>
    <cellStyle name="1_터미널1-0_쌍용수량0905_설계내역서_백화점화장실인테리어" xfId="557"/>
    <cellStyle name="1_터미널1-0_쌍용수량0905_설계내역서_화명조경" xfId="558"/>
    <cellStyle name="1_터미널1-0_쌍용수량0905_설계내역서_화명조경_백화점화장실인테리어" xfId="559"/>
    <cellStyle name="1_터미널1-0_쌍용수량0905_설계내역서1월7일" xfId="560"/>
    <cellStyle name="1_터미널1-0_쌍용수량0905_설계내역서1월7일_백화점화장실인테리어" xfId="561"/>
    <cellStyle name="1_터미널1-0_쌍용수량0905_설계내역서1월7일_화명조경" xfId="562"/>
    <cellStyle name="1_터미널1-0_쌍용수량0905_설계내역서1월7일_화명조경_백화점화장실인테리어" xfId="563"/>
    <cellStyle name="1_터미널1-0_쌍용수량0905_화명조경" xfId="564"/>
    <cellStyle name="1_터미널1-0_쌍용수량0905_화명조경_백화점화장실인테리어" xfId="565"/>
    <cellStyle name="1_터미널1-0_화명조경" xfId="566"/>
    <cellStyle name="1_터미널1-0_화명조경_백화점화장실인테리어" xfId="567"/>
    <cellStyle name="11" xfId="568"/>
    <cellStyle name="111" xfId="569"/>
    <cellStyle name="2자리" xfId="570"/>
    <cellStyle name="60" xfId="571"/>
    <cellStyle name="82" xfId="572"/>
    <cellStyle name="AeE­ [0]_¿­¸° INT" xfId="573"/>
    <cellStyle name="ÅëÈ­ [0]_±âÅ¸" xfId="574"/>
    <cellStyle name="AeE­ [0]_¼oAI¼º " xfId="575"/>
    <cellStyle name="ÅëÈ­ [0]_2000¼ÕÈ® " xfId="576"/>
    <cellStyle name="AeE­ [0]_INQUIRY ¿μ¾÷AßAø " xfId="577"/>
    <cellStyle name="AeE­_¿­¸° INT" xfId="578"/>
    <cellStyle name="ÅëÈ­_±âÅ¸" xfId="579"/>
    <cellStyle name="AeE­_¼oAI¼º " xfId="580"/>
    <cellStyle name="ÅëÈ­_2000¼ÕÈ® " xfId="581"/>
    <cellStyle name="AeE­_INQUIRY ¿μ¾÷AßAø " xfId="582"/>
    <cellStyle name="ALIGNMENT" xfId="583"/>
    <cellStyle name="AÞ¸¶ [0]_¿­¸° INT" xfId="584"/>
    <cellStyle name="ÄÞ¸¶ [0]_±âÅ¸" xfId="585"/>
    <cellStyle name="AÞ¸¶ [0]_¼oAI¼º " xfId="586"/>
    <cellStyle name="ÄÞ¸¶ [0]_2000¼ÕÈ® " xfId="587"/>
    <cellStyle name="AÞ¸¶ [0]_INQUIRY ¿μ¾÷AßAø " xfId="588"/>
    <cellStyle name="AÞ¸¶_¿­¸° INT" xfId="589"/>
    <cellStyle name="ÄÞ¸¶_±âÅ¸" xfId="590"/>
    <cellStyle name="AÞ¸¶_¼oAI¼º " xfId="591"/>
    <cellStyle name="ÄÞ¸¶_2000¼ÕÈ® " xfId="592"/>
    <cellStyle name="AÞ¸¶_INQUIRY ¿μ¾÷AßAø " xfId="593"/>
    <cellStyle name="C￥AØ_  FAB AIA¤  " xfId="594"/>
    <cellStyle name="Ç¥ÁØ_¿ù°£¿ä¾àº¸°í" xfId="595"/>
    <cellStyle name="C￥AØ_¿μ¾÷CoE² " xfId="596"/>
    <cellStyle name="Ç¥ÁØ_°¡¼³" xfId="597"/>
    <cellStyle name="C￥AØ_¼³°e¿e¿ª" xfId="598"/>
    <cellStyle name="Ç¥ÁØ_2000¼ÕÈ® " xfId="599"/>
    <cellStyle name="C￥AØ_PERSONAL" xfId="600"/>
    <cellStyle name="Calc Currency (0)" xfId="601"/>
    <cellStyle name="category" xfId="602"/>
    <cellStyle name="Comma" xfId="603"/>
    <cellStyle name="Comma [0]_ SG&amp;A Bridge " xfId="604"/>
    <cellStyle name="comma zerodec" xfId="605"/>
    <cellStyle name="Comma_ SG&amp;A Bridge " xfId="606"/>
    <cellStyle name="Comma0" xfId="607"/>
    <cellStyle name="Copied" xfId="608"/>
    <cellStyle name="Currency" xfId="609"/>
    <cellStyle name="Currency [0]_ SG&amp;A Bridge " xfId="610"/>
    <cellStyle name="Currency_ SG&amp;A Bridge " xfId="611"/>
    <cellStyle name="Currency0" xfId="612"/>
    <cellStyle name="Currency1" xfId="613"/>
    <cellStyle name="Date" xfId="614"/>
    <cellStyle name="Dezimal [0]_Compiling Utility Macros" xfId="615"/>
    <cellStyle name="Dezimal_Compiling Utility Macros" xfId="616"/>
    <cellStyle name="Dollar (zero dec)" xfId="617"/>
    <cellStyle name="Entered" xfId="618"/>
    <cellStyle name="Euro" xfId="619"/>
    <cellStyle name="F2" xfId="620"/>
    <cellStyle name="F3" xfId="621"/>
    <cellStyle name="F4" xfId="622"/>
    <cellStyle name="F5" xfId="623"/>
    <cellStyle name="F6" xfId="624"/>
    <cellStyle name="F7" xfId="625"/>
    <cellStyle name="F8" xfId="626"/>
    <cellStyle name="Fixed" xfId="627"/>
    <cellStyle name="Followed Hyperlink" xfId="628"/>
    <cellStyle name="Grey" xfId="629"/>
    <cellStyle name="HEADER" xfId="630"/>
    <cellStyle name="Header1" xfId="631"/>
    <cellStyle name="Header2" xfId="632"/>
    <cellStyle name="Heading 1" xfId="633"/>
    <cellStyle name="Heading 2" xfId="634"/>
    <cellStyle name="Heading1" xfId="635"/>
    <cellStyle name="Heading2" xfId="636"/>
    <cellStyle name="Hyperlink" xfId="637"/>
    <cellStyle name="Input [yellow]" xfId="638"/>
    <cellStyle name="Milliers [0]_Arabian Spec" xfId="639"/>
    <cellStyle name="Milliers_Arabian Spec" xfId="640"/>
    <cellStyle name="Model" xfId="641"/>
    <cellStyle name="Mon?aire [0]_Arabian Spec" xfId="642"/>
    <cellStyle name="Mon?aire_Arabian Spec" xfId="643"/>
    <cellStyle name="no dec" xfId="644"/>
    <cellStyle name="Normal - Style1" xfId="645"/>
    <cellStyle name="Normal - 유형1" xfId="646"/>
    <cellStyle name="Normal_ SG&amp;A Bridge " xfId="647"/>
    <cellStyle name="Œ…?æ맖?e [0.00]_guyan" xfId="648"/>
    <cellStyle name="Œ…?æ맖?e_guyan" xfId="649"/>
    <cellStyle name="oh" xfId="650"/>
    <cellStyle name="Percent" xfId="651"/>
    <cellStyle name="Percent [2]" xfId="652"/>
    <cellStyle name="Percent_laroux" xfId="653"/>
    <cellStyle name="RevList" xfId="654"/>
    <cellStyle name="sh" xfId="655"/>
    <cellStyle name="ssh" xfId="656"/>
    <cellStyle name="Standard_Anpassen der Amortisation" xfId="657"/>
    <cellStyle name="subhead" xfId="658"/>
    <cellStyle name="Subtotal" xfId="659"/>
    <cellStyle name="Title" xfId="660"/>
    <cellStyle name="title [1]" xfId="661"/>
    <cellStyle name="title [2]" xfId="662"/>
    <cellStyle name="Total" xfId="663"/>
    <cellStyle name="UM" xfId="664"/>
    <cellStyle name="W?rung [0]_Compiling Utility Macros" xfId="665"/>
    <cellStyle name="W?rung_Compiling Utility Macros" xfId="666"/>
    <cellStyle name="견적" xfId="667"/>
    <cellStyle name="고정소숫점" xfId="668"/>
    <cellStyle name="고정출력1" xfId="669"/>
    <cellStyle name="고정출력2" xfId="670"/>
    <cellStyle name="기계" xfId="671"/>
    <cellStyle name="기본내역서" xfId="672"/>
    <cellStyle name="기본숫자" xfId="673"/>
    <cellStyle name="날짜" xfId="674"/>
    <cellStyle name="내역서" xfId="675"/>
    <cellStyle name="달러" xfId="676"/>
    <cellStyle name="뒤에 오는 하이퍼링크_150톤 정화조 견적" xfId="677"/>
    <cellStyle name="똿뗦먛귟 [0.00]_PRODUCT DETAIL Q1" xfId="678"/>
    <cellStyle name="똿뗦먛귟_PRODUCT DETAIL Q1" xfId="679"/>
    <cellStyle name="물량집계(갑)" xfId="680"/>
    <cellStyle name="믅됞 [0.00]_PRODUCT DETAIL Q1" xfId="681"/>
    <cellStyle name="믅됞_PRODUCT DETAIL Q1" xfId="682"/>
    <cellStyle name="배분" xfId="683"/>
    <cellStyle name="백" xfId="684"/>
    <cellStyle name="백분율 [△1]" xfId="685"/>
    <cellStyle name="백분율 [△2]" xfId="686"/>
    <cellStyle name="백분율 [0]" xfId="687"/>
    <cellStyle name="백분율 [2]" xfId="688"/>
    <cellStyle name="백분율［△1］" xfId="689"/>
    <cellStyle name="백분율［△2］" xfId="690"/>
    <cellStyle name="뷭?_BOOKSHIP" xfId="691"/>
    <cellStyle name="빨간색" xfId="692"/>
    <cellStyle name="선택영역의 가운데로" xfId="693"/>
    <cellStyle name="수량1" xfId="694"/>
    <cellStyle name="수목명" xfId="695"/>
    <cellStyle name="숫자(R)" xfId="696"/>
    <cellStyle name="쉼표 [0]" xfId="719" builtinId="6"/>
    <cellStyle name="쉼표 [0] 2" xfId="3"/>
    <cellStyle name="스타일 1" xfId="697"/>
    <cellStyle name="안건회계법인" xfId="698"/>
    <cellStyle name="자리수" xfId="699"/>
    <cellStyle name="자리수0" xfId="700"/>
    <cellStyle name="지정되지 않음" xfId="701"/>
    <cellStyle name="콤냡?&lt;_x000f_$??: `1_1 " xfId="702"/>
    <cellStyle name="콤마 [#]" xfId="703"/>
    <cellStyle name="콤마 []" xfId="704"/>
    <cellStyle name="콤마 [0]" xfId="705"/>
    <cellStyle name="콤마 [2]" xfId="706"/>
    <cellStyle name="콤마 [금액]" xfId="707"/>
    <cellStyle name="콤마 [소수]" xfId="708"/>
    <cellStyle name="콤마 [수량]" xfId="709"/>
    <cellStyle name="콤마 1" xfId="710"/>
    <cellStyle name="콤마_  종  합  " xfId="711"/>
    <cellStyle name="토공" xfId="712"/>
    <cellStyle name="통화 [0] 2" xfId="4"/>
    <cellStyle name="퍼센트" xfId="713"/>
    <cellStyle name="표준" xfId="0" builtinId="0"/>
    <cellStyle name="표준 2" xfId="1"/>
    <cellStyle name="표준 3" xfId="2"/>
    <cellStyle name="標準_Akia(F）-8" xfId="714"/>
    <cellStyle name="합산" xfId="715"/>
    <cellStyle name="화폐기호" xfId="716"/>
    <cellStyle name="화폐기호0" xfId="717"/>
    <cellStyle name="ㅣ" xfId="7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01%20&#45824;&#49688;&#49440;\06%202016&#45380;\01%20&#49436;&#50872;&#50577;&#52380;\01%20&#49436;&#50872;&#50577;&#52380;\01%20&#45432;&#54980;&#49884;&#49444;%20&#44060;&#49440;\03%20&#45236;&#50669;&#49436;_&#50577;&#523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원가계산서"/>
      <sheetName val="공종별집계표"/>
      <sheetName val="공종별내역서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25"/>
  <sheetViews>
    <sheetView tabSelected="1" view="pageBreakPreview" zoomScale="80" zoomScaleSheetLayoutView="80" workbookViewId="0">
      <selection activeCell="F22" sqref="F22"/>
    </sheetView>
  </sheetViews>
  <sheetFormatPr defaultColWidth="9" defaultRowHeight="20.100000000000001" customHeight="1"/>
  <cols>
    <col min="1" max="1" width="7.625" style="8" customWidth="1"/>
    <col min="2" max="2" width="13.25" style="8" customWidth="1"/>
    <col min="3" max="3" width="23.375" style="27" customWidth="1"/>
    <col min="4" max="4" width="34.625" style="26" customWidth="1"/>
    <col min="5" max="5" width="8.75" style="3" customWidth="1"/>
    <col min="6" max="6" width="45.875" style="4" customWidth="1"/>
    <col min="7" max="7" width="29" style="4" customWidth="1"/>
    <col min="8" max="8" width="9" style="4"/>
    <col min="9" max="9" width="16.625" style="4" customWidth="1"/>
    <col min="10" max="10" width="26.125" style="4" bestFit="1" customWidth="1"/>
    <col min="11" max="11" width="35.125" style="4" bestFit="1" customWidth="1"/>
    <col min="12" max="256" width="9" style="4"/>
    <col min="257" max="257" width="7.625" style="4" customWidth="1"/>
    <col min="258" max="258" width="13.25" style="4" customWidth="1"/>
    <col min="259" max="259" width="23.375" style="4" customWidth="1"/>
    <col min="260" max="260" width="34.625" style="4" customWidth="1"/>
    <col min="261" max="261" width="8.75" style="4" customWidth="1"/>
    <col min="262" max="262" width="45.875" style="4" customWidth="1"/>
    <col min="263" max="263" width="29" style="4" customWidth="1"/>
    <col min="264" max="264" width="9" style="4"/>
    <col min="265" max="265" width="16.625" style="4" customWidth="1"/>
    <col min="266" max="266" width="26.125" style="4" bestFit="1" customWidth="1"/>
    <col min="267" max="267" width="35.125" style="4" bestFit="1" customWidth="1"/>
    <col min="268" max="512" width="9" style="4"/>
    <col min="513" max="513" width="7.625" style="4" customWidth="1"/>
    <col min="514" max="514" width="13.25" style="4" customWidth="1"/>
    <col min="515" max="515" width="23.375" style="4" customWidth="1"/>
    <col min="516" max="516" width="34.625" style="4" customWidth="1"/>
    <col min="517" max="517" width="8.75" style="4" customWidth="1"/>
    <col min="518" max="518" width="45.875" style="4" customWidth="1"/>
    <col min="519" max="519" width="29" style="4" customWidth="1"/>
    <col min="520" max="520" width="9" style="4"/>
    <col min="521" max="521" width="16.625" style="4" customWidth="1"/>
    <col min="522" max="522" width="26.125" style="4" bestFit="1" customWidth="1"/>
    <col min="523" max="523" width="35.125" style="4" bestFit="1" customWidth="1"/>
    <col min="524" max="768" width="9" style="4"/>
    <col min="769" max="769" width="7.625" style="4" customWidth="1"/>
    <col min="770" max="770" width="13.25" style="4" customWidth="1"/>
    <col min="771" max="771" width="23.375" style="4" customWidth="1"/>
    <col min="772" max="772" width="34.625" style="4" customWidth="1"/>
    <col min="773" max="773" width="8.75" style="4" customWidth="1"/>
    <col min="774" max="774" width="45.875" style="4" customWidth="1"/>
    <col min="775" max="775" width="29" style="4" customWidth="1"/>
    <col min="776" max="776" width="9" style="4"/>
    <col min="777" max="777" width="16.625" style="4" customWidth="1"/>
    <col min="778" max="778" width="26.125" style="4" bestFit="1" customWidth="1"/>
    <col min="779" max="779" width="35.125" style="4" bestFit="1" customWidth="1"/>
    <col min="780" max="1024" width="9" style="4"/>
    <col min="1025" max="1025" width="7.625" style="4" customWidth="1"/>
    <col min="1026" max="1026" width="13.25" style="4" customWidth="1"/>
    <col min="1027" max="1027" width="23.375" style="4" customWidth="1"/>
    <col min="1028" max="1028" width="34.625" style="4" customWidth="1"/>
    <col min="1029" max="1029" width="8.75" style="4" customWidth="1"/>
    <col min="1030" max="1030" width="45.875" style="4" customWidth="1"/>
    <col min="1031" max="1031" width="29" style="4" customWidth="1"/>
    <col min="1032" max="1032" width="9" style="4"/>
    <col min="1033" max="1033" width="16.625" style="4" customWidth="1"/>
    <col min="1034" max="1034" width="26.125" style="4" bestFit="1" customWidth="1"/>
    <col min="1035" max="1035" width="35.125" style="4" bestFit="1" customWidth="1"/>
    <col min="1036" max="1280" width="9" style="4"/>
    <col min="1281" max="1281" width="7.625" style="4" customWidth="1"/>
    <col min="1282" max="1282" width="13.25" style="4" customWidth="1"/>
    <col min="1283" max="1283" width="23.375" style="4" customWidth="1"/>
    <col min="1284" max="1284" width="34.625" style="4" customWidth="1"/>
    <col min="1285" max="1285" width="8.75" style="4" customWidth="1"/>
    <col min="1286" max="1286" width="45.875" style="4" customWidth="1"/>
    <col min="1287" max="1287" width="29" style="4" customWidth="1"/>
    <col min="1288" max="1288" width="9" style="4"/>
    <col min="1289" max="1289" width="16.625" style="4" customWidth="1"/>
    <col min="1290" max="1290" width="26.125" style="4" bestFit="1" customWidth="1"/>
    <col min="1291" max="1291" width="35.125" style="4" bestFit="1" customWidth="1"/>
    <col min="1292" max="1536" width="9" style="4"/>
    <col min="1537" max="1537" width="7.625" style="4" customWidth="1"/>
    <col min="1538" max="1538" width="13.25" style="4" customWidth="1"/>
    <col min="1539" max="1539" width="23.375" style="4" customWidth="1"/>
    <col min="1540" max="1540" width="34.625" style="4" customWidth="1"/>
    <col min="1541" max="1541" width="8.75" style="4" customWidth="1"/>
    <col min="1542" max="1542" width="45.875" style="4" customWidth="1"/>
    <col min="1543" max="1543" width="29" style="4" customWidth="1"/>
    <col min="1544" max="1544" width="9" style="4"/>
    <col min="1545" max="1545" width="16.625" style="4" customWidth="1"/>
    <col min="1546" max="1546" width="26.125" style="4" bestFit="1" customWidth="1"/>
    <col min="1547" max="1547" width="35.125" style="4" bestFit="1" customWidth="1"/>
    <col min="1548" max="1792" width="9" style="4"/>
    <col min="1793" max="1793" width="7.625" style="4" customWidth="1"/>
    <col min="1794" max="1794" width="13.25" style="4" customWidth="1"/>
    <col min="1795" max="1795" width="23.375" style="4" customWidth="1"/>
    <col min="1796" max="1796" width="34.625" style="4" customWidth="1"/>
    <col min="1797" max="1797" width="8.75" style="4" customWidth="1"/>
    <col min="1798" max="1798" width="45.875" style="4" customWidth="1"/>
    <col min="1799" max="1799" width="29" style="4" customWidth="1"/>
    <col min="1800" max="1800" width="9" style="4"/>
    <col min="1801" max="1801" width="16.625" style="4" customWidth="1"/>
    <col min="1802" max="1802" width="26.125" style="4" bestFit="1" customWidth="1"/>
    <col min="1803" max="1803" width="35.125" style="4" bestFit="1" customWidth="1"/>
    <col min="1804" max="2048" width="9" style="4"/>
    <col min="2049" max="2049" width="7.625" style="4" customWidth="1"/>
    <col min="2050" max="2050" width="13.25" style="4" customWidth="1"/>
    <col min="2051" max="2051" width="23.375" style="4" customWidth="1"/>
    <col min="2052" max="2052" width="34.625" style="4" customWidth="1"/>
    <col min="2053" max="2053" width="8.75" style="4" customWidth="1"/>
    <col min="2054" max="2054" width="45.875" style="4" customWidth="1"/>
    <col min="2055" max="2055" width="29" style="4" customWidth="1"/>
    <col min="2056" max="2056" width="9" style="4"/>
    <col min="2057" max="2057" width="16.625" style="4" customWidth="1"/>
    <col min="2058" max="2058" width="26.125" style="4" bestFit="1" customWidth="1"/>
    <col min="2059" max="2059" width="35.125" style="4" bestFit="1" customWidth="1"/>
    <col min="2060" max="2304" width="9" style="4"/>
    <col min="2305" max="2305" width="7.625" style="4" customWidth="1"/>
    <col min="2306" max="2306" width="13.25" style="4" customWidth="1"/>
    <col min="2307" max="2307" width="23.375" style="4" customWidth="1"/>
    <col min="2308" max="2308" width="34.625" style="4" customWidth="1"/>
    <col min="2309" max="2309" width="8.75" style="4" customWidth="1"/>
    <col min="2310" max="2310" width="45.875" style="4" customWidth="1"/>
    <col min="2311" max="2311" width="29" style="4" customWidth="1"/>
    <col min="2312" max="2312" width="9" style="4"/>
    <col min="2313" max="2313" width="16.625" style="4" customWidth="1"/>
    <col min="2314" max="2314" width="26.125" style="4" bestFit="1" customWidth="1"/>
    <col min="2315" max="2315" width="35.125" style="4" bestFit="1" customWidth="1"/>
    <col min="2316" max="2560" width="9" style="4"/>
    <col min="2561" max="2561" width="7.625" style="4" customWidth="1"/>
    <col min="2562" max="2562" width="13.25" style="4" customWidth="1"/>
    <col min="2563" max="2563" width="23.375" style="4" customWidth="1"/>
    <col min="2564" max="2564" width="34.625" style="4" customWidth="1"/>
    <col min="2565" max="2565" width="8.75" style="4" customWidth="1"/>
    <col min="2566" max="2566" width="45.875" style="4" customWidth="1"/>
    <col min="2567" max="2567" width="29" style="4" customWidth="1"/>
    <col min="2568" max="2568" width="9" style="4"/>
    <col min="2569" max="2569" width="16.625" style="4" customWidth="1"/>
    <col min="2570" max="2570" width="26.125" style="4" bestFit="1" customWidth="1"/>
    <col min="2571" max="2571" width="35.125" style="4" bestFit="1" customWidth="1"/>
    <col min="2572" max="2816" width="9" style="4"/>
    <col min="2817" max="2817" width="7.625" style="4" customWidth="1"/>
    <col min="2818" max="2818" width="13.25" style="4" customWidth="1"/>
    <col min="2819" max="2819" width="23.375" style="4" customWidth="1"/>
    <col min="2820" max="2820" width="34.625" style="4" customWidth="1"/>
    <col min="2821" max="2821" width="8.75" style="4" customWidth="1"/>
    <col min="2822" max="2822" width="45.875" style="4" customWidth="1"/>
    <col min="2823" max="2823" width="29" style="4" customWidth="1"/>
    <col min="2824" max="2824" width="9" style="4"/>
    <col min="2825" max="2825" width="16.625" style="4" customWidth="1"/>
    <col min="2826" max="2826" width="26.125" style="4" bestFit="1" customWidth="1"/>
    <col min="2827" max="2827" width="35.125" style="4" bestFit="1" customWidth="1"/>
    <col min="2828" max="3072" width="9" style="4"/>
    <col min="3073" max="3073" width="7.625" style="4" customWidth="1"/>
    <col min="3074" max="3074" width="13.25" style="4" customWidth="1"/>
    <col min="3075" max="3075" width="23.375" style="4" customWidth="1"/>
    <col min="3076" max="3076" width="34.625" style="4" customWidth="1"/>
    <col min="3077" max="3077" width="8.75" style="4" customWidth="1"/>
    <col min="3078" max="3078" width="45.875" style="4" customWidth="1"/>
    <col min="3079" max="3079" width="29" style="4" customWidth="1"/>
    <col min="3080" max="3080" width="9" style="4"/>
    <col min="3081" max="3081" width="16.625" style="4" customWidth="1"/>
    <col min="3082" max="3082" width="26.125" style="4" bestFit="1" customWidth="1"/>
    <col min="3083" max="3083" width="35.125" style="4" bestFit="1" customWidth="1"/>
    <col min="3084" max="3328" width="9" style="4"/>
    <col min="3329" max="3329" width="7.625" style="4" customWidth="1"/>
    <col min="3330" max="3330" width="13.25" style="4" customWidth="1"/>
    <col min="3331" max="3331" width="23.375" style="4" customWidth="1"/>
    <col min="3332" max="3332" width="34.625" style="4" customWidth="1"/>
    <col min="3333" max="3333" width="8.75" style="4" customWidth="1"/>
    <col min="3334" max="3334" width="45.875" style="4" customWidth="1"/>
    <col min="3335" max="3335" width="29" style="4" customWidth="1"/>
    <col min="3336" max="3336" width="9" style="4"/>
    <col min="3337" max="3337" width="16.625" style="4" customWidth="1"/>
    <col min="3338" max="3338" width="26.125" style="4" bestFit="1" customWidth="1"/>
    <col min="3339" max="3339" width="35.125" style="4" bestFit="1" customWidth="1"/>
    <col min="3340" max="3584" width="9" style="4"/>
    <col min="3585" max="3585" width="7.625" style="4" customWidth="1"/>
    <col min="3586" max="3586" width="13.25" style="4" customWidth="1"/>
    <col min="3587" max="3587" width="23.375" style="4" customWidth="1"/>
    <col min="3588" max="3588" width="34.625" style="4" customWidth="1"/>
    <col min="3589" max="3589" width="8.75" style="4" customWidth="1"/>
    <col min="3590" max="3590" width="45.875" style="4" customWidth="1"/>
    <col min="3591" max="3591" width="29" style="4" customWidth="1"/>
    <col min="3592" max="3592" width="9" style="4"/>
    <col min="3593" max="3593" width="16.625" style="4" customWidth="1"/>
    <col min="3594" max="3594" width="26.125" style="4" bestFit="1" customWidth="1"/>
    <col min="3595" max="3595" width="35.125" style="4" bestFit="1" customWidth="1"/>
    <col min="3596" max="3840" width="9" style="4"/>
    <col min="3841" max="3841" width="7.625" style="4" customWidth="1"/>
    <col min="3842" max="3842" width="13.25" style="4" customWidth="1"/>
    <col min="3843" max="3843" width="23.375" style="4" customWidth="1"/>
    <col min="3844" max="3844" width="34.625" style="4" customWidth="1"/>
    <col min="3845" max="3845" width="8.75" style="4" customWidth="1"/>
    <col min="3846" max="3846" width="45.875" style="4" customWidth="1"/>
    <col min="3847" max="3847" width="29" style="4" customWidth="1"/>
    <col min="3848" max="3848" width="9" style="4"/>
    <col min="3849" max="3849" width="16.625" style="4" customWidth="1"/>
    <col min="3850" max="3850" width="26.125" style="4" bestFit="1" customWidth="1"/>
    <col min="3851" max="3851" width="35.125" style="4" bestFit="1" customWidth="1"/>
    <col min="3852" max="4096" width="9" style="4"/>
    <col min="4097" max="4097" width="7.625" style="4" customWidth="1"/>
    <col min="4098" max="4098" width="13.25" style="4" customWidth="1"/>
    <col min="4099" max="4099" width="23.375" style="4" customWidth="1"/>
    <col min="4100" max="4100" width="34.625" style="4" customWidth="1"/>
    <col min="4101" max="4101" width="8.75" style="4" customWidth="1"/>
    <col min="4102" max="4102" width="45.875" style="4" customWidth="1"/>
    <col min="4103" max="4103" width="29" style="4" customWidth="1"/>
    <col min="4104" max="4104" width="9" style="4"/>
    <col min="4105" max="4105" width="16.625" style="4" customWidth="1"/>
    <col min="4106" max="4106" width="26.125" style="4" bestFit="1" customWidth="1"/>
    <col min="4107" max="4107" width="35.125" style="4" bestFit="1" customWidth="1"/>
    <col min="4108" max="4352" width="9" style="4"/>
    <col min="4353" max="4353" width="7.625" style="4" customWidth="1"/>
    <col min="4354" max="4354" width="13.25" style="4" customWidth="1"/>
    <col min="4355" max="4355" width="23.375" style="4" customWidth="1"/>
    <col min="4356" max="4356" width="34.625" style="4" customWidth="1"/>
    <col min="4357" max="4357" width="8.75" style="4" customWidth="1"/>
    <col min="4358" max="4358" width="45.875" style="4" customWidth="1"/>
    <col min="4359" max="4359" width="29" style="4" customWidth="1"/>
    <col min="4360" max="4360" width="9" style="4"/>
    <col min="4361" max="4361" width="16.625" style="4" customWidth="1"/>
    <col min="4362" max="4362" width="26.125" style="4" bestFit="1" customWidth="1"/>
    <col min="4363" max="4363" width="35.125" style="4" bestFit="1" customWidth="1"/>
    <col min="4364" max="4608" width="9" style="4"/>
    <col min="4609" max="4609" width="7.625" style="4" customWidth="1"/>
    <col min="4610" max="4610" width="13.25" style="4" customWidth="1"/>
    <col min="4611" max="4611" width="23.375" style="4" customWidth="1"/>
    <col min="4612" max="4612" width="34.625" style="4" customWidth="1"/>
    <col min="4613" max="4613" width="8.75" style="4" customWidth="1"/>
    <col min="4614" max="4614" width="45.875" style="4" customWidth="1"/>
    <col min="4615" max="4615" width="29" style="4" customWidth="1"/>
    <col min="4616" max="4616" width="9" style="4"/>
    <col min="4617" max="4617" width="16.625" style="4" customWidth="1"/>
    <col min="4618" max="4618" width="26.125" style="4" bestFit="1" customWidth="1"/>
    <col min="4619" max="4619" width="35.125" style="4" bestFit="1" customWidth="1"/>
    <col min="4620" max="4864" width="9" style="4"/>
    <col min="4865" max="4865" width="7.625" style="4" customWidth="1"/>
    <col min="4866" max="4866" width="13.25" style="4" customWidth="1"/>
    <col min="4867" max="4867" width="23.375" style="4" customWidth="1"/>
    <col min="4868" max="4868" width="34.625" style="4" customWidth="1"/>
    <col min="4869" max="4869" width="8.75" style="4" customWidth="1"/>
    <col min="4870" max="4870" width="45.875" style="4" customWidth="1"/>
    <col min="4871" max="4871" width="29" style="4" customWidth="1"/>
    <col min="4872" max="4872" width="9" style="4"/>
    <col min="4873" max="4873" width="16.625" style="4" customWidth="1"/>
    <col min="4874" max="4874" width="26.125" style="4" bestFit="1" customWidth="1"/>
    <col min="4875" max="4875" width="35.125" style="4" bestFit="1" customWidth="1"/>
    <col min="4876" max="5120" width="9" style="4"/>
    <col min="5121" max="5121" width="7.625" style="4" customWidth="1"/>
    <col min="5122" max="5122" width="13.25" style="4" customWidth="1"/>
    <col min="5123" max="5123" width="23.375" style="4" customWidth="1"/>
    <col min="5124" max="5124" width="34.625" style="4" customWidth="1"/>
    <col min="5125" max="5125" width="8.75" style="4" customWidth="1"/>
    <col min="5126" max="5126" width="45.875" style="4" customWidth="1"/>
    <col min="5127" max="5127" width="29" style="4" customWidth="1"/>
    <col min="5128" max="5128" width="9" style="4"/>
    <col min="5129" max="5129" width="16.625" style="4" customWidth="1"/>
    <col min="5130" max="5130" width="26.125" style="4" bestFit="1" customWidth="1"/>
    <col min="5131" max="5131" width="35.125" style="4" bestFit="1" customWidth="1"/>
    <col min="5132" max="5376" width="9" style="4"/>
    <col min="5377" max="5377" width="7.625" style="4" customWidth="1"/>
    <col min="5378" max="5378" width="13.25" style="4" customWidth="1"/>
    <col min="5379" max="5379" width="23.375" style="4" customWidth="1"/>
    <col min="5380" max="5380" width="34.625" style="4" customWidth="1"/>
    <col min="5381" max="5381" width="8.75" style="4" customWidth="1"/>
    <col min="5382" max="5382" width="45.875" style="4" customWidth="1"/>
    <col min="5383" max="5383" width="29" style="4" customWidth="1"/>
    <col min="5384" max="5384" width="9" style="4"/>
    <col min="5385" max="5385" width="16.625" style="4" customWidth="1"/>
    <col min="5386" max="5386" width="26.125" style="4" bestFit="1" customWidth="1"/>
    <col min="5387" max="5387" width="35.125" style="4" bestFit="1" customWidth="1"/>
    <col min="5388" max="5632" width="9" style="4"/>
    <col min="5633" max="5633" width="7.625" style="4" customWidth="1"/>
    <col min="5634" max="5634" width="13.25" style="4" customWidth="1"/>
    <col min="5635" max="5635" width="23.375" style="4" customWidth="1"/>
    <col min="5636" max="5636" width="34.625" style="4" customWidth="1"/>
    <col min="5637" max="5637" width="8.75" style="4" customWidth="1"/>
    <col min="5638" max="5638" width="45.875" style="4" customWidth="1"/>
    <col min="5639" max="5639" width="29" style="4" customWidth="1"/>
    <col min="5640" max="5640" width="9" style="4"/>
    <col min="5641" max="5641" width="16.625" style="4" customWidth="1"/>
    <col min="5642" max="5642" width="26.125" style="4" bestFit="1" customWidth="1"/>
    <col min="5643" max="5643" width="35.125" style="4" bestFit="1" customWidth="1"/>
    <col min="5644" max="5888" width="9" style="4"/>
    <col min="5889" max="5889" width="7.625" style="4" customWidth="1"/>
    <col min="5890" max="5890" width="13.25" style="4" customWidth="1"/>
    <col min="5891" max="5891" width="23.375" style="4" customWidth="1"/>
    <col min="5892" max="5892" width="34.625" style="4" customWidth="1"/>
    <col min="5893" max="5893" width="8.75" style="4" customWidth="1"/>
    <col min="5894" max="5894" width="45.875" style="4" customWidth="1"/>
    <col min="5895" max="5895" width="29" style="4" customWidth="1"/>
    <col min="5896" max="5896" width="9" style="4"/>
    <col min="5897" max="5897" width="16.625" style="4" customWidth="1"/>
    <col min="5898" max="5898" width="26.125" style="4" bestFit="1" customWidth="1"/>
    <col min="5899" max="5899" width="35.125" style="4" bestFit="1" customWidth="1"/>
    <col min="5900" max="6144" width="9" style="4"/>
    <col min="6145" max="6145" width="7.625" style="4" customWidth="1"/>
    <col min="6146" max="6146" width="13.25" style="4" customWidth="1"/>
    <col min="6147" max="6147" width="23.375" style="4" customWidth="1"/>
    <col min="6148" max="6148" width="34.625" style="4" customWidth="1"/>
    <col min="6149" max="6149" width="8.75" style="4" customWidth="1"/>
    <col min="6150" max="6150" width="45.875" style="4" customWidth="1"/>
    <col min="6151" max="6151" width="29" style="4" customWidth="1"/>
    <col min="6152" max="6152" width="9" style="4"/>
    <col min="6153" max="6153" width="16.625" style="4" customWidth="1"/>
    <col min="6154" max="6154" width="26.125" style="4" bestFit="1" customWidth="1"/>
    <col min="6155" max="6155" width="35.125" style="4" bestFit="1" customWidth="1"/>
    <col min="6156" max="6400" width="9" style="4"/>
    <col min="6401" max="6401" width="7.625" style="4" customWidth="1"/>
    <col min="6402" max="6402" width="13.25" style="4" customWidth="1"/>
    <col min="6403" max="6403" width="23.375" style="4" customWidth="1"/>
    <col min="6404" max="6404" width="34.625" style="4" customWidth="1"/>
    <col min="6405" max="6405" width="8.75" style="4" customWidth="1"/>
    <col min="6406" max="6406" width="45.875" style="4" customWidth="1"/>
    <col min="6407" max="6407" width="29" style="4" customWidth="1"/>
    <col min="6408" max="6408" width="9" style="4"/>
    <col min="6409" max="6409" width="16.625" style="4" customWidth="1"/>
    <col min="6410" max="6410" width="26.125" style="4" bestFit="1" customWidth="1"/>
    <col min="6411" max="6411" width="35.125" style="4" bestFit="1" customWidth="1"/>
    <col min="6412" max="6656" width="9" style="4"/>
    <col min="6657" max="6657" width="7.625" style="4" customWidth="1"/>
    <col min="6658" max="6658" width="13.25" style="4" customWidth="1"/>
    <col min="6659" max="6659" width="23.375" style="4" customWidth="1"/>
    <col min="6660" max="6660" width="34.625" style="4" customWidth="1"/>
    <col min="6661" max="6661" width="8.75" style="4" customWidth="1"/>
    <col min="6662" max="6662" width="45.875" style="4" customWidth="1"/>
    <col min="6663" max="6663" width="29" style="4" customWidth="1"/>
    <col min="6664" max="6664" width="9" style="4"/>
    <col min="6665" max="6665" width="16.625" style="4" customWidth="1"/>
    <col min="6666" max="6666" width="26.125" style="4" bestFit="1" customWidth="1"/>
    <col min="6667" max="6667" width="35.125" style="4" bestFit="1" customWidth="1"/>
    <col min="6668" max="6912" width="9" style="4"/>
    <col min="6913" max="6913" width="7.625" style="4" customWidth="1"/>
    <col min="6914" max="6914" width="13.25" style="4" customWidth="1"/>
    <col min="6915" max="6915" width="23.375" style="4" customWidth="1"/>
    <col min="6916" max="6916" width="34.625" style="4" customWidth="1"/>
    <col min="6917" max="6917" width="8.75" style="4" customWidth="1"/>
    <col min="6918" max="6918" width="45.875" style="4" customWidth="1"/>
    <col min="6919" max="6919" width="29" style="4" customWidth="1"/>
    <col min="6920" max="6920" width="9" style="4"/>
    <col min="6921" max="6921" width="16.625" style="4" customWidth="1"/>
    <col min="6922" max="6922" width="26.125" style="4" bestFit="1" customWidth="1"/>
    <col min="6923" max="6923" width="35.125" style="4" bestFit="1" customWidth="1"/>
    <col min="6924" max="7168" width="9" style="4"/>
    <col min="7169" max="7169" width="7.625" style="4" customWidth="1"/>
    <col min="7170" max="7170" width="13.25" style="4" customWidth="1"/>
    <col min="7171" max="7171" width="23.375" style="4" customWidth="1"/>
    <col min="7172" max="7172" width="34.625" style="4" customWidth="1"/>
    <col min="7173" max="7173" width="8.75" style="4" customWidth="1"/>
    <col min="7174" max="7174" width="45.875" style="4" customWidth="1"/>
    <col min="7175" max="7175" width="29" style="4" customWidth="1"/>
    <col min="7176" max="7176" width="9" style="4"/>
    <col min="7177" max="7177" width="16.625" style="4" customWidth="1"/>
    <col min="7178" max="7178" width="26.125" style="4" bestFit="1" customWidth="1"/>
    <col min="7179" max="7179" width="35.125" style="4" bestFit="1" customWidth="1"/>
    <col min="7180" max="7424" width="9" style="4"/>
    <col min="7425" max="7425" width="7.625" style="4" customWidth="1"/>
    <col min="7426" max="7426" width="13.25" style="4" customWidth="1"/>
    <col min="7427" max="7427" width="23.375" style="4" customWidth="1"/>
    <col min="7428" max="7428" width="34.625" style="4" customWidth="1"/>
    <col min="7429" max="7429" width="8.75" style="4" customWidth="1"/>
    <col min="7430" max="7430" width="45.875" style="4" customWidth="1"/>
    <col min="7431" max="7431" width="29" style="4" customWidth="1"/>
    <col min="7432" max="7432" width="9" style="4"/>
    <col min="7433" max="7433" width="16.625" style="4" customWidth="1"/>
    <col min="7434" max="7434" width="26.125" style="4" bestFit="1" customWidth="1"/>
    <col min="7435" max="7435" width="35.125" style="4" bestFit="1" customWidth="1"/>
    <col min="7436" max="7680" width="9" style="4"/>
    <col min="7681" max="7681" width="7.625" style="4" customWidth="1"/>
    <col min="7682" max="7682" width="13.25" style="4" customWidth="1"/>
    <col min="7683" max="7683" width="23.375" style="4" customWidth="1"/>
    <col min="7684" max="7684" width="34.625" style="4" customWidth="1"/>
    <col min="7685" max="7685" width="8.75" style="4" customWidth="1"/>
    <col min="7686" max="7686" width="45.875" style="4" customWidth="1"/>
    <col min="7687" max="7687" width="29" style="4" customWidth="1"/>
    <col min="7688" max="7688" width="9" style="4"/>
    <col min="7689" max="7689" width="16.625" style="4" customWidth="1"/>
    <col min="7690" max="7690" width="26.125" style="4" bestFit="1" customWidth="1"/>
    <col min="7691" max="7691" width="35.125" style="4" bestFit="1" customWidth="1"/>
    <col min="7692" max="7936" width="9" style="4"/>
    <col min="7937" max="7937" width="7.625" style="4" customWidth="1"/>
    <col min="7938" max="7938" width="13.25" style="4" customWidth="1"/>
    <col min="7939" max="7939" width="23.375" style="4" customWidth="1"/>
    <col min="7940" max="7940" width="34.625" style="4" customWidth="1"/>
    <col min="7941" max="7941" width="8.75" style="4" customWidth="1"/>
    <col min="7942" max="7942" width="45.875" style="4" customWidth="1"/>
    <col min="7943" max="7943" width="29" style="4" customWidth="1"/>
    <col min="7944" max="7944" width="9" style="4"/>
    <col min="7945" max="7945" width="16.625" style="4" customWidth="1"/>
    <col min="7946" max="7946" width="26.125" style="4" bestFit="1" customWidth="1"/>
    <col min="7947" max="7947" width="35.125" style="4" bestFit="1" customWidth="1"/>
    <col min="7948" max="8192" width="9" style="4"/>
    <col min="8193" max="8193" width="7.625" style="4" customWidth="1"/>
    <col min="8194" max="8194" width="13.25" style="4" customWidth="1"/>
    <col min="8195" max="8195" width="23.375" style="4" customWidth="1"/>
    <col min="8196" max="8196" width="34.625" style="4" customWidth="1"/>
    <col min="8197" max="8197" width="8.75" style="4" customWidth="1"/>
    <col min="8198" max="8198" width="45.875" style="4" customWidth="1"/>
    <col min="8199" max="8199" width="29" style="4" customWidth="1"/>
    <col min="8200" max="8200" width="9" style="4"/>
    <col min="8201" max="8201" width="16.625" style="4" customWidth="1"/>
    <col min="8202" max="8202" width="26.125" style="4" bestFit="1" customWidth="1"/>
    <col min="8203" max="8203" width="35.125" style="4" bestFit="1" customWidth="1"/>
    <col min="8204" max="8448" width="9" style="4"/>
    <col min="8449" max="8449" width="7.625" style="4" customWidth="1"/>
    <col min="8450" max="8450" width="13.25" style="4" customWidth="1"/>
    <col min="8451" max="8451" width="23.375" style="4" customWidth="1"/>
    <col min="8452" max="8452" width="34.625" style="4" customWidth="1"/>
    <col min="8453" max="8453" width="8.75" style="4" customWidth="1"/>
    <col min="8454" max="8454" width="45.875" style="4" customWidth="1"/>
    <col min="8455" max="8455" width="29" style="4" customWidth="1"/>
    <col min="8456" max="8456" width="9" style="4"/>
    <col min="8457" max="8457" width="16.625" style="4" customWidth="1"/>
    <col min="8458" max="8458" width="26.125" style="4" bestFit="1" customWidth="1"/>
    <col min="8459" max="8459" width="35.125" style="4" bestFit="1" customWidth="1"/>
    <col min="8460" max="8704" width="9" style="4"/>
    <col min="8705" max="8705" width="7.625" style="4" customWidth="1"/>
    <col min="8706" max="8706" width="13.25" style="4" customWidth="1"/>
    <col min="8707" max="8707" width="23.375" style="4" customWidth="1"/>
    <col min="8708" max="8708" width="34.625" style="4" customWidth="1"/>
    <col min="8709" max="8709" width="8.75" style="4" customWidth="1"/>
    <col min="8710" max="8710" width="45.875" style="4" customWidth="1"/>
    <col min="8711" max="8711" width="29" style="4" customWidth="1"/>
    <col min="8712" max="8712" width="9" style="4"/>
    <col min="8713" max="8713" width="16.625" style="4" customWidth="1"/>
    <col min="8714" max="8714" width="26.125" style="4" bestFit="1" customWidth="1"/>
    <col min="8715" max="8715" width="35.125" style="4" bestFit="1" customWidth="1"/>
    <col min="8716" max="8960" width="9" style="4"/>
    <col min="8961" max="8961" width="7.625" style="4" customWidth="1"/>
    <col min="8962" max="8962" width="13.25" style="4" customWidth="1"/>
    <col min="8963" max="8963" width="23.375" style="4" customWidth="1"/>
    <col min="8964" max="8964" width="34.625" style="4" customWidth="1"/>
    <col min="8965" max="8965" width="8.75" style="4" customWidth="1"/>
    <col min="8966" max="8966" width="45.875" style="4" customWidth="1"/>
    <col min="8967" max="8967" width="29" style="4" customWidth="1"/>
    <col min="8968" max="8968" width="9" style="4"/>
    <col min="8969" max="8969" width="16.625" style="4" customWidth="1"/>
    <col min="8970" max="8970" width="26.125" style="4" bestFit="1" customWidth="1"/>
    <col min="8971" max="8971" width="35.125" style="4" bestFit="1" customWidth="1"/>
    <col min="8972" max="9216" width="9" style="4"/>
    <col min="9217" max="9217" width="7.625" style="4" customWidth="1"/>
    <col min="9218" max="9218" width="13.25" style="4" customWidth="1"/>
    <col min="9219" max="9219" width="23.375" style="4" customWidth="1"/>
    <col min="9220" max="9220" width="34.625" style="4" customWidth="1"/>
    <col min="9221" max="9221" width="8.75" style="4" customWidth="1"/>
    <col min="9222" max="9222" width="45.875" style="4" customWidth="1"/>
    <col min="9223" max="9223" width="29" style="4" customWidth="1"/>
    <col min="9224" max="9224" width="9" style="4"/>
    <col min="9225" max="9225" width="16.625" style="4" customWidth="1"/>
    <col min="9226" max="9226" width="26.125" style="4" bestFit="1" customWidth="1"/>
    <col min="9227" max="9227" width="35.125" style="4" bestFit="1" customWidth="1"/>
    <col min="9228" max="9472" width="9" style="4"/>
    <col min="9473" max="9473" width="7.625" style="4" customWidth="1"/>
    <col min="9474" max="9474" width="13.25" style="4" customWidth="1"/>
    <col min="9475" max="9475" width="23.375" style="4" customWidth="1"/>
    <col min="9476" max="9476" width="34.625" style="4" customWidth="1"/>
    <col min="9477" max="9477" width="8.75" style="4" customWidth="1"/>
    <col min="9478" max="9478" width="45.875" style="4" customWidth="1"/>
    <col min="9479" max="9479" width="29" style="4" customWidth="1"/>
    <col min="9480" max="9480" width="9" style="4"/>
    <col min="9481" max="9481" width="16.625" style="4" customWidth="1"/>
    <col min="9482" max="9482" width="26.125" style="4" bestFit="1" customWidth="1"/>
    <col min="9483" max="9483" width="35.125" style="4" bestFit="1" customWidth="1"/>
    <col min="9484" max="9728" width="9" style="4"/>
    <col min="9729" max="9729" width="7.625" style="4" customWidth="1"/>
    <col min="9730" max="9730" width="13.25" style="4" customWidth="1"/>
    <col min="9731" max="9731" width="23.375" style="4" customWidth="1"/>
    <col min="9732" max="9732" width="34.625" style="4" customWidth="1"/>
    <col min="9733" max="9733" width="8.75" style="4" customWidth="1"/>
    <col min="9734" max="9734" width="45.875" style="4" customWidth="1"/>
    <col min="9735" max="9735" width="29" style="4" customWidth="1"/>
    <col min="9736" max="9736" width="9" style="4"/>
    <col min="9737" max="9737" width="16.625" style="4" customWidth="1"/>
    <col min="9738" max="9738" width="26.125" style="4" bestFit="1" customWidth="1"/>
    <col min="9739" max="9739" width="35.125" style="4" bestFit="1" customWidth="1"/>
    <col min="9740" max="9984" width="9" style="4"/>
    <col min="9985" max="9985" width="7.625" style="4" customWidth="1"/>
    <col min="9986" max="9986" width="13.25" style="4" customWidth="1"/>
    <col min="9987" max="9987" width="23.375" style="4" customWidth="1"/>
    <col min="9988" max="9988" width="34.625" style="4" customWidth="1"/>
    <col min="9989" max="9989" width="8.75" style="4" customWidth="1"/>
    <col min="9990" max="9990" width="45.875" style="4" customWidth="1"/>
    <col min="9991" max="9991" width="29" style="4" customWidth="1"/>
    <col min="9992" max="9992" width="9" style="4"/>
    <col min="9993" max="9993" width="16.625" style="4" customWidth="1"/>
    <col min="9994" max="9994" width="26.125" style="4" bestFit="1" customWidth="1"/>
    <col min="9995" max="9995" width="35.125" style="4" bestFit="1" customWidth="1"/>
    <col min="9996" max="10240" width="9" style="4"/>
    <col min="10241" max="10241" width="7.625" style="4" customWidth="1"/>
    <col min="10242" max="10242" width="13.25" style="4" customWidth="1"/>
    <col min="10243" max="10243" width="23.375" style="4" customWidth="1"/>
    <col min="10244" max="10244" width="34.625" style="4" customWidth="1"/>
    <col min="10245" max="10245" width="8.75" style="4" customWidth="1"/>
    <col min="10246" max="10246" width="45.875" style="4" customWidth="1"/>
    <col min="10247" max="10247" width="29" style="4" customWidth="1"/>
    <col min="10248" max="10248" width="9" style="4"/>
    <col min="10249" max="10249" width="16.625" style="4" customWidth="1"/>
    <col min="10250" max="10250" width="26.125" style="4" bestFit="1" customWidth="1"/>
    <col min="10251" max="10251" width="35.125" style="4" bestFit="1" customWidth="1"/>
    <col min="10252" max="10496" width="9" style="4"/>
    <col min="10497" max="10497" width="7.625" style="4" customWidth="1"/>
    <col min="10498" max="10498" width="13.25" style="4" customWidth="1"/>
    <col min="10499" max="10499" width="23.375" style="4" customWidth="1"/>
    <col min="10500" max="10500" width="34.625" style="4" customWidth="1"/>
    <col min="10501" max="10501" width="8.75" style="4" customWidth="1"/>
    <col min="10502" max="10502" width="45.875" style="4" customWidth="1"/>
    <col min="10503" max="10503" width="29" style="4" customWidth="1"/>
    <col min="10504" max="10504" width="9" style="4"/>
    <col min="10505" max="10505" width="16.625" style="4" customWidth="1"/>
    <col min="10506" max="10506" width="26.125" style="4" bestFit="1" customWidth="1"/>
    <col min="10507" max="10507" width="35.125" style="4" bestFit="1" customWidth="1"/>
    <col min="10508" max="10752" width="9" style="4"/>
    <col min="10753" max="10753" width="7.625" style="4" customWidth="1"/>
    <col min="10754" max="10754" width="13.25" style="4" customWidth="1"/>
    <col min="10755" max="10755" width="23.375" style="4" customWidth="1"/>
    <col min="10756" max="10756" width="34.625" style="4" customWidth="1"/>
    <col min="10757" max="10757" width="8.75" style="4" customWidth="1"/>
    <col min="10758" max="10758" width="45.875" style="4" customWidth="1"/>
    <col min="10759" max="10759" width="29" style="4" customWidth="1"/>
    <col min="10760" max="10760" width="9" style="4"/>
    <col min="10761" max="10761" width="16.625" style="4" customWidth="1"/>
    <col min="10762" max="10762" width="26.125" style="4" bestFit="1" customWidth="1"/>
    <col min="10763" max="10763" width="35.125" style="4" bestFit="1" customWidth="1"/>
    <col min="10764" max="11008" width="9" style="4"/>
    <col min="11009" max="11009" width="7.625" style="4" customWidth="1"/>
    <col min="11010" max="11010" width="13.25" style="4" customWidth="1"/>
    <col min="11011" max="11011" width="23.375" style="4" customWidth="1"/>
    <col min="11012" max="11012" width="34.625" style="4" customWidth="1"/>
    <col min="11013" max="11013" width="8.75" style="4" customWidth="1"/>
    <col min="11014" max="11014" width="45.875" style="4" customWidth="1"/>
    <col min="11015" max="11015" width="29" style="4" customWidth="1"/>
    <col min="11016" max="11016" width="9" style="4"/>
    <col min="11017" max="11017" width="16.625" style="4" customWidth="1"/>
    <col min="11018" max="11018" width="26.125" style="4" bestFit="1" customWidth="1"/>
    <col min="11019" max="11019" width="35.125" style="4" bestFit="1" customWidth="1"/>
    <col min="11020" max="11264" width="9" style="4"/>
    <col min="11265" max="11265" width="7.625" style="4" customWidth="1"/>
    <col min="11266" max="11266" width="13.25" style="4" customWidth="1"/>
    <col min="11267" max="11267" width="23.375" style="4" customWidth="1"/>
    <col min="11268" max="11268" width="34.625" style="4" customWidth="1"/>
    <col min="11269" max="11269" width="8.75" style="4" customWidth="1"/>
    <col min="11270" max="11270" width="45.875" style="4" customWidth="1"/>
    <col min="11271" max="11271" width="29" style="4" customWidth="1"/>
    <col min="11272" max="11272" width="9" style="4"/>
    <col min="11273" max="11273" width="16.625" style="4" customWidth="1"/>
    <col min="11274" max="11274" width="26.125" style="4" bestFit="1" customWidth="1"/>
    <col min="11275" max="11275" width="35.125" style="4" bestFit="1" customWidth="1"/>
    <col min="11276" max="11520" width="9" style="4"/>
    <col min="11521" max="11521" width="7.625" style="4" customWidth="1"/>
    <col min="11522" max="11522" width="13.25" style="4" customWidth="1"/>
    <col min="11523" max="11523" width="23.375" style="4" customWidth="1"/>
    <col min="11524" max="11524" width="34.625" style="4" customWidth="1"/>
    <col min="11525" max="11525" width="8.75" style="4" customWidth="1"/>
    <col min="11526" max="11526" width="45.875" style="4" customWidth="1"/>
    <col min="11527" max="11527" width="29" style="4" customWidth="1"/>
    <col min="11528" max="11528" width="9" style="4"/>
    <col min="11529" max="11529" width="16.625" style="4" customWidth="1"/>
    <col min="11530" max="11530" width="26.125" style="4" bestFit="1" customWidth="1"/>
    <col min="11531" max="11531" width="35.125" style="4" bestFit="1" customWidth="1"/>
    <col min="11532" max="11776" width="9" style="4"/>
    <col min="11777" max="11777" width="7.625" style="4" customWidth="1"/>
    <col min="11778" max="11778" width="13.25" style="4" customWidth="1"/>
    <col min="11779" max="11779" width="23.375" style="4" customWidth="1"/>
    <col min="11780" max="11780" width="34.625" style="4" customWidth="1"/>
    <col min="11781" max="11781" width="8.75" style="4" customWidth="1"/>
    <col min="11782" max="11782" width="45.875" style="4" customWidth="1"/>
    <col min="11783" max="11783" width="29" style="4" customWidth="1"/>
    <col min="11784" max="11784" width="9" style="4"/>
    <col min="11785" max="11785" width="16.625" style="4" customWidth="1"/>
    <col min="11786" max="11786" width="26.125" style="4" bestFit="1" customWidth="1"/>
    <col min="11787" max="11787" width="35.125" style="4" bestFit="1" customWidth="1"/>
    <col min="11788" max="12032" width="9" style="4"/>
    <col min="12033" max="12033" width="7.625" style="4" customWidth="1"/>
    <col min="12034" max="12034" width="13.25" style="4" customWidth="1"/>
    <col min="12035" max="12035" width="23.375" style="4" customWidth="1"/>
    <col min="12036" max="12036" width="34.625" style="4" customWidth="1"/>
    <col min="12037" max="12037" width="8.75" style="4" customWidth="1"/>
    <col min="12038" max="12038" width="45.875" style="4" customWidth="1"/>
    <col min="12039" max="12039" width="29" style="4" customWidth="1"/>
    <col min="12040" max="12040" width="9" style="4"/>
    <col min="12041" max="12041" width="16.625" style="4" customWidth="1"/>
    <col min="12042" max="12042" width="26.125" style="4" bestFit="1" customWidth="1"/>
    <col min="12043" max="12043" width="35.125" style="4" bestFit="1" customWidth="1"/>
    <col min="12044" max="12288" width="9" style="4"/>
    <col min="12289" max="12289" width="7.625" style="4" customWidth="1"/>
    <col min="12290" max="12290" width="13.25" style="4" customWidth="1"/>
    <col min="12291" max="12291" width="23.375" style="4" customWidth="1"/>
    <col min="12292" max="12292" width="34.625" style="4" customWidth="1"/>
    <col min="12293" max="12293" width="8.75" style="4" customWidth="1"/>
    <col min="12294" max="12294" width="45.875" style="4" customWidth="1"/>
    <col min="12295" max="12295" width="29" style="4" customWidth="1"/>
    <col min="12296" max="12296" width="9" style="4"/>
    <col min="12297" max="12297" width="16.625" style="4" customWidth="1"/>
    <col min="12298" max="12298" width="26.125" style="4" bestFit="1" customWidth="1"/>
    <col min="12299" max="12299" width="35.125" style="4" bestFit="1" customWidth="1"/>
    <col min="12300" max="12544" width="9" style="4"/>
    <col min="12545" max="12545" width="7.625" style="4" customWidth="1"/>
    <col min="12546" max="12546" width="13.25" style="4" customWidth="1"/>
    <col min="12547" max="12547" width="23.375" style="4" customWidth="1"/>
    <col min="12548" max="12548" width="34.625" style="4" customWidth="1"/>
    <col min="12549" max="12549" width="8.75" style="4" customWidth="1"/>
    <col min="12550" max="12550" width="45.875" style="4" customWidth="1"/>
    <col min="12551" max="12551" width="29" style="4" customWidth="1"/>
    <col min="12552" max="12552" width="9" style="4"/>
    <col min="12553" max="12553" width="16.625" style="4" customWidth="1"/>
    <col min="12554" max="12554" width="26.125" style="4" bestFit="1" customWidth="1"/>
    <col min="12555" max="12555" width="35.125" style="4" bestFit="1" customWidth="1"/>
    <col min="12556" max="12800" width="9" style="4"/>
    <col min="12801" max="12801" width="7.625" style="4" customWidth="1"/>
    <col min="12802" max="12802" width="13.25" style="4" customWidth="1"/>
    <col min="12803" max="12803" width="23.375" style="4" customWidth="1"/>
    <col min="12804" max="12804" width="34.625" style="4" customWidth="1"/>
    <col min="12805" max="12805" width="8.75" style="4" customWidth="1"/>
    <col min="12806" max="12806" width="45.875" style="4" customWidth="1"/>
    <col min="12807" max="12807" width="29" style="4" customWidth="1"/>
    <col min="12808" max="12808" width="9" style="4"/>
    <col min="12809" max="12809" width="16.625" style="4" customWidth="1"/>
    <col min="12810" max="12810" width="26.125" style="4" bestFit="1" customWidth="1"/>
    <col min="12811" max="12811" width="35.125" style="4" bestFit="1" customWidth="1"/>
    <col min="12812" max="13056" width="9" style="4"/>
    <col min="13057" max="13057" width="7.625" style="4" customWidth="1"/>
    <col min="13058" max="13058" width="13.25" style="4" customWidth="1"/>
    <col min="13059" max="13059" width="23.375" style="4" customWidth="1"/>
    <col min="13060" max="13060" width="34.625" style="4" customWidth="1"/>
    <col min="13061" max="13061" width="8.75" style="4" customWidth="1"/>
    <col min="13062" max="13062" width="45.875" style="4" customWidth="1"/>
    <col min="13063" max="13063" width="29" style="4" customWidth="1"/>
    <col min="13064" max="13064" width="9" style="4"/>
    <col min="13065" max="13065" width="16.625" style="4" customWidth="1"/>
    <col min="13066" max="13066" width="26.125" style="4" bestFit="1" customWidth="1"/>
    <col min="13067" max="13067" width="35.125" style="4" bestFit="1" customWidth="1"/>
    <col min="13068" max="13312" width="9" style="4"/>
    <col min="13313" max="13313" width="7.625" style="4" customWidth="1"/>
    <col min="13314" max="13314" width="13.25" style="4" customWidth="1"/>
    <col min="13315" max="13315" width="23.375" style="4" customWidth="1"/>
    <col min="13316" max="13316" width="34.625" style="4" customWidth="1"/>
    <col min="13317" max="13317" width="8.75" style="4" customWidth="1"/>
    <col min="13318" max="13318" width="45.875" style="4" customWidth="1"/>
    <col min="13319" max="13319" width="29" style="4" customWidth="1"/>
    <col min="13320" max="13320" width="9" style="4"/>
    <col min="13321" max="13321" width="16.625" style="4" customWidth="1"/>
    <col min="13322" max="13322" width="26.125" style="4" bestFit="1" customWidth="1"/>
    <col min="13323" max="13323" width="35.125" style="4" bestFit="1" customWidth="1"/>
    <col min="13324" max="13568" width="9" style="4"/>
    <col min="13569" max="13569" width="7.625" style="4" customWidth="1"/>
    <col min="13570" max="13570" width="13.25" style="4" customWidth="1"/>
    <col min="13571" max="13571" width="23.375" style="4" customWidth="1"/>
    <col min="13572" max="13572" width="34.625" style="4" customWidth="1"/>
    <col min="13573" max="13573" width="8.75" style="4" customWidth="1"/>
    <col min="13574" max="13574" width="45.875" style="4" customWidth="1"/>
    <col min="13575" max="13575" width="29" style="4" customWidth="1"/>
    <col min="13576" max="13576" width="9" style="4"/>
    <col min="13577" max="13577" width="16.625" style="4" customWidth="1"/>
    <col min="13578" max="13578" width="26.125" style="4" bestFit="1" customWidth="1"/>
    <col min="13579" max="13579" width="35.125" style="4" bestFit="1" customWidth="1"/>
    <col min="13580" max="13824" width="9" style="4"/>
    <col min="13825" max="13825" width="7.625" style="4" customWidth="1"/>
    <col min="13826" max="13826" width="13.25" style="4" customWidth="1"/>
    <col min="13827" max="13827" width="23.375" style="4" customWidth="1"/>
    <col min="13828" max="13828" width="34.625" style="4" customWidth="1"/>
    <col min="13829" max="13829" width="8.75" style="4" customWidth="1"/>
    <col min="13830" max="13830" width="45.875" style="4" customWidth="1"/>
    <col min="13831" max="13831" width="29" style="4" customWidth="1"/>
    <col min="13832" max="13832" width="9" style="4"/>
    <col min="13833" max="13833" width="16.625" style="4" customWidth="1"/>
    <col min="13834" max="13834" width="26.125" style="4" bestFit="1" customWidth="1"/>
    <col min="13835" max="13835" width="35.125" style="4" bestFit="1" customWidth="1"/>
    <col min="13836" max="14080" width="9" style="4"/>
    <col min="14081" max="14081" width="7.625" style="4" customWidth="1"/>
    <col min="14082" max="14082" width="13.25" style="4" customWidth="1"/>
    <col min="14083" max="14083" width="23.375" style="4" customWidth="1"/>
    <col min="14084" max="14084" width="34.625" style="4" customWidth="1"/>
    <col min="14085" max="14085" width="8.75" style="4" customWidth="1"/>
    <col min="14086" max="14086" width="45.875" style="4" customWidth="1"/>
    <col min="14087" max="14087" width="29" style="4" customWidth="1"/>
    <col min="14088" max="14088" width="9" style="4"/>
    <col min="14089" max="14089" width="16.625" style="4" customWidth="1"/>
    <col min="14090" max="14090" width="26.125" style="4" bestFit="1" customWidth="1"/>
    <col min="14091" max="14091" width="35.125" style="4" bestFit="1" customWidth="1"/>
    <col min="14092" max="14336" width="9" style="4"/>
    <col min="14337" max="14337" width="7.625" style="4" customWidth="1"/>
    <col min="14338" max="14338" width="13.25" style="4" customWidth="1"/>
    <col min="14339" max="14339" width="23.375" style="4" customWidth="1"/>
    <col min="14340" max="14340" width="34.625" style="4" customWidth="1"/>
    <col min="14341" max="14341" width="8.75" style="4" customWidth="1"/>
    <col min="14342" max="14342" width="45.875" style="4" customWidth="1"/>
    <col min="14343" max="14343" width="29" style="4" customWidth="1"/>
    <col min="14344" max="14344" width="9" style="4"/>
    <col min="14345" max="14345" width="16.625" style="4" customWidth="1"/>
    <col min="14346" max="14346" width="26.125" style="4" bestFit="1" customWidth="1"/>
    <col min="14347" max="14347" width="35.125" style="4" bestFit="1" customWidth="1"/>
    <col min="14348" max="14592" width="9" style="4"/>
    <col min="14593" max="14593" width="7.625" style="4" customWidth="1"/>
    <col min="14594" max="14594" width="13.25" style="4" customWidth="1"/>
    <col min="14595" max="14595" width="23.375" style="4" customWidth="1"/>
    <col min="14596" max="14596" width="34.625" style="4" customWidth="1"/>
    <col min="14597" max="14597" width="8.75" style="4" customWidth="1"/>
    <col min="14598" max="14598" width="45.875" style="4" customWidth="1"/>
    <col min="14599" max="14599" width="29" style="4" customWidth="1"/>
    <col min="14600" max="14600" width="9" style="4"/>
    <col min="14601" max="14601" width="16.625" style="4" customWidth="1"/>
    <col min="14602" max="14602" width="26.125" style="4" bestFit="1" customWidth="1"/>
    <col min="14603" max="14603" width="35.125" style="4" bestFit="1" customWidth="1"/>
    <col min="14604" max="14848" width="9" style="4"/>
    <col min="14849" max="14849" width="7.625" style="4" customWidth="1"/>
    <col min="14850" max="14850" width="13.25" style="4" customWidth="1"/>
    <col min="14851" max="14851" width="23.375" style="4" customWidth="1"/>
    <col min="14852" max="14852" width="34.625" style="4" customWidth="1"/>
    <col min="14853" max="14853" width="8.75" style="4" customWidth="1"/>
    <col min="14854" max="14854" width="45.875" style="4" customWidth="1"/>
    <col min="14855" max="14855" width="29" style="4" customWidth="1"/>
    <col min="14856" max="14856" width="9" style="4"/>
    <col min="14857" max="14857" width="16.625" style="4" customWidth="1"/>
    <col min="14858" max="14858" width="26.125" style="4" bestFit="1" customWidth="1"/>
    <col min="14859" max="14859" width="35.125" style="4" bestFit="1" customWidth="1"/>
    <col min="14860" max="15104" width="9" style="4"/>
    <col min="15105" max="15105" width="7.625" style="4" customWidth="1"/>
    <col min="15106" max="15106" width="13.25" style="4" customWidth="1"/>
    <col min="15107" max="15107" width="23.375" style="4" customWidth="1"/>
    <col min="15108" max="15108" width="34.625" style="4" customWidth="1"/>
    <col min="15109" max="15109" width="8.75" style="4" customWidth="1"/>
    <col min="15110" max="15110" width="45.875" style="4" customWidth="1"/>
    <col min="15111" max="15111" width="29" style="4" customWidth="1"/>
    <col min="15112" max="15112" width="9" style="4"/>
    <col min="15113" max="15113" width="16.625" style="4" customWidth="1"/>
    <col min="15114" max="15114" width="26.125" style="4" bestFit="1" customWidth="1"/>
    <col min="15115" max="15115" width="35.125" style="4" bestFit="1" customWidth="1"/>
    <col min="15116" max="15360" width="9" style="4"/>
    <col min="15361" max="15361" width="7.625" style="4" customWidth="1"/>
    <col min="15362" max="15362" width="13.25" style="4" customWidth="1"/>
    <col min="15363" max="15363" width="23.375" style="4" customWidth="1"/>
    <col min="15364" max="15364" width="34.625" style="4" customWidth="1"/>
    <col min="15365" max="15365" width="8.75" style="4" customWidth="1"/>
    <col min="15366" max="15366" width="45.875" style="4" customWidth="1"/>
    <col min="15367" max="15367" width="29" style="4" customWidth="1"/>
    <col min="15368" max="15368" width="9" style="4"/>
    <col min="15369" max="15369" width="16.625" style="4" customWidth="1"/>
    <col min="15370" max="15370" width="26.125" style="4" bestFit="1" customWidth="1"/>
    <col min="15371" max="15371" width="35.125" style="4" bestFit="1" customWidth="1"/>
    <col min="15372" max="15616" width="9" style="4"/>
    <col min="15617" max="15617" width="7.625" style="4" customWidth="1"/>
    <col min="15618" max="15618" width="13.25" style="4" customWidth="1"/>
    <col min="15619" max="15619" width="23.375" style="4" customWidth="1"/>
    <col min="15620" max="15620" width="34.625" style="4" customWidth="1"/>
    <col min="15621" max="15621" width="8.75" style="4" customWidth="1"/>
    <col min="15622" max="15622" width="45.875" style="4" customWidth="1"/>
    <col min="15623" max="15623" width="29" style="4" customWidth="1"/>
    <col min="15624" max="15624" width="9" style="4"/>
    <col min="15625" max="15625" width="16.625" style="4" customWidth="1"/>
    <col min="15626" max="15626" width="26.125" style="4" bestFit="1" customWidth="1"/>
    <col min="15627" max="15627" width="35.125" style="4" bestFit="1" customWidth="1"/>
    <col min="15628" max="15872" width="9" style="4"/>
    <col min="15873" max="15873" width="7.625" style="4" customWidth="1"/>
    <col min="15874" max="15874" width="13.25" style="4" customWidth="1"/>
    <col min="15875" max="15875" width="23.375" style="4" customWidth="1"/>
    <col min="15876" max="15876" width="34.625" style="4" customWidth="1"/>
    <col min="15877" max="15877" width="8.75" style="4" customWidth="1"/>
    <col min="15878" max="15878" width="45.875" style="4" customWidth="1"/>
    <col min="15879" max="15879" width="29" style="4" customWidth="1"/>
    <col min="15880" max="15880" width="9" style="4"/>
    <col min="15881" max="15881" width="16.625" style="4" customWidth="1"/>
    <col min="15882" max="15882" width="26.125" style="4" bestFit="1" customWidth="1"/>
    <col min="15883" max="15883" width="35.125" style="4" bestFit="1" customWidth="1"/>
    <col min="15884" max="16128" width="9" style="4"/>
    <col min="16129" max="16129" width="7.625" style="4" customWidth="1"/>
    <col min="16130" max="16130" width="13.25" style="4" customWidth="1"/>
    <col min="16131" max="16131" width="23.375" style="4" customWidth="1"/>
    <col min="16132" max="16132" width="34.625" style="4" customWidth="1"/>
    <col min="16133" max="16133" width="8.75" style="4" customWidth="1"/>
    <col min="16134" max="16134" width="45.875" style="4" customWidth="1"/>
    <col min="16135" max="16135" width="29" style="4" customWidth="1"/>
    <col min="16136" max="16136" width="9" style="4"/>
    <col min="16137" max="16137" width="16.625" style="4" customWidth="1"/>
    <col min="16138" max="16138" width="26.125" style="4" bestFit="1" customWidth="1"/>
    <col min="16139" max="16139" width="35.125" style="4" bestFit="1" customWidth="1"/>
    <col min="16140" max="16384" width="9" style="4"/>
  </cols>
  <sheetData>
    <row r="1" spans="1:7" s="2" customFormat="1" ht="20.100000000000001" customHeight="1">
      <c r="A1" s="62" t="s">
        <v>28</v>
      </c>
      <c r="B1" s="62"/>
      <c r="C1" s="62"/>
      <c r="D1" s="62"/>
      <c r="E1" s="62"/>
      <c r="F1" s="62"/>
      <c r="G1" s="62"/>
    </row>
    <row r="2" spans="1:7" s="2" customFormat="1" ht="20.100000000000001" customHeight="1">
      <c r="A2" s="62"/>
      <c r="B2" s="62"/>
      <c r="C2" s="62"/>
      <c r="D2" s="62"/>
      <c r="E2" s="62"/>
      <c r="F2" s="62"/>
      <c r="G2" s="62"/>
    </row>
    <row r="3" spans="1:7" ht="20.100000000000001" customHeight="1">
      <c r="A3" s="71" t="s">
        <v>171</v>
      </c>
      <c r="B3" s="71"/>
      <c r="C3" s="71"/>
      <c r="D3" s="71"/>
      <c r="F3" s="63"/>
      <c r="G3" s="63"/>
    </row>
    <row r="4" spans="1:7" s="8" customFormat="1" ht="20.100000000000001" customHeight="1">
      <c r="A4" s="64" t="s">
        <v>81</v>
      </c>
      <c r="B4" s="65"/>
      <c r="C4" s="65"/>
      <c r="D4" s="5" t="s">
        <v>2</v>
      </c>
      <c r="E4" s="6" t="s">
        <v>138</v>
      </c>
      <c r="F4" s="5" t="s">
        <v>12</v>
      </c>
      <c r="G4" s="7" t="s">
        <v>42</v>
      </c>
    </row>
    <row r="5" spans="1:7" ht="20.100000000000001" customHeight="1">
      <c r="A5" s="66" t="s">
        <v>172</v>
      </c>
      <c r="B5" s="67" t="s">
        <v>37</v>
      </c>
      <c r="C5" s="9" t="s">
        <v>16</v>
      </c>
      <c r="D5" s="10">
        <f>공종별집계표!F33</f>
        <v>0</v>
      </c>
      <c r="E5" s="11"/>
      <c r="F5" s="10"/>
      <c r="G5" s="12"/>
    </row>
    <row r="6" spans="1:7" ht="20.100000000000001" customHeight="1">
      <c r="A6" s="66"/>
      <c r="B6" s="68"/>
      <c r="C6" s="13" t="s">
        <v>65</v>
      </c>
      <c r="D6" s="14"/>
      <c r="E6" s="15"/>
      <c r="F6" s="14"/>
      <c r="G6" s="16"/>
    </row>
    <row r="7" spans="1:7" ht="20.100000000000001" customHeight="1">
      <c r="A7" s="66"/>
      <c r="B7" s="69"/>
      <c r="C7" s="13" t="s">
        <v>163</v>
      </c>
      <c r="D7" s="14">
        <f>SUM(D5:D6)</f>
        <v>0</v>
      </c>
      <c r="E7" s="15"/>
      <c r="F7" s="14"/>
      <c r="G7" s="16"/>
    </row>
    <row r="8" spans="1:7" ht="20.100000000000001" customHeight="1">
      <c r="A8" s="66"/>
      <c r="B8" s="70" t="s">
        <v>39</v>
      </c>
      <c r="C8" s="13" t="s">
        <v>25</v>
      </c>
      <c r="D8" s="14">
        <f>공종별집계표!H33</f>
        <v>0</v>
      </c>
      <c r="E8" s="15"/>
      <c r="F8" s="14"/>
      <c r="G8" s="16"/>
    </row>
    <row r="9" spans="1:7" ht="20.100000000000001" customHeight="1">
      <c r="A9" s="66"/>
      <c r="B9" s="68"/>
      <c r="C9" s="13" t="s">
        <v>18</v>
      </c>
      <c r="D9" s="14">
        <f>INT(D8*E9)</f>
        <v>0</v>
      </c>
      <c r="E9" s="17">
        <v>9.9000000000000005E-2</v>
      </c>
      <c r="F9" s="14" t="str">
        <f>" 직접노무비의 "&amp;TEXT(E9,"0.0%")</f>
        <v xml:space="preserve"> 직접노무비의 9.9%</v>
      </c>
      <c r="G9" s="16" t="s">
        <v>174</v>
      </c>
    </row>
    <row r="10" spans="1:7" ht="20.100000000000001" customHeight="1">
      <c r="A10" s="66"/>
      <c r="B10" s="69"/>
      <c r="C10" s="13" t="s">
        <v>163</v>
      </c>
      <c r="D10" s="14">
        <f>SUM(D8:D9)</f>
        <v>0</v>
      </c>
      <c r="E10" s="15"/>
      <c r="F10" s="14"/>
      <c r="G10" s="16"/>
    </row>
    <row r="11" spans="1:7" ht="20.100000000000001" customHeight="1">
      <c r="A11" s="66"/>
      <c r="B11" s="70" t="s">
        <v>4</v>
      </c>
      <c r="C11" s="13" t="s">
        <v>19</v>
      </c>
      <c r="D11" s="14">
        <f>공종별집계표!J33</f>
        <v>0</v>
      </c>
      <c r="E11" s="15"/>
      <c r="F11" s="14"/>
      <c r="G11" s="16"/>
    </row>
    <row r="12" spans="1:7" ht="20.100000000000001" customHeight="1">
      <c r="A12" s="66"/>
      <c r="B12" s="68"/>
      <c r="C12" s="13" t="s">
        <v>23</v>
      </c>
      <c r="D12" s="14">
        <f>INT(D10*E12)</f>
        <v>0</v>
      </c>
      <c r="E12" s="17">
        <v>3.7999999999999999E-2</v>
      </c>
      <c r="F12" s="14" t="str">
        <f>" 노무비의 "&amp;TEXT(E12,"0.0%")</f>
        <v xml:space="preserve"> 노무비의 3.8%</v>
      </c>
      <c r="G12" s="16" t="s">
        <v>175</v>
      </c>
    </row>
    <row r="13" spans="1:7" ht="20.100000000000001" customHeight="1" thickBot="1">
      <c r="A13" s="66"/>
      <c r="B13" s="68"/>
      <c r="C13" s="13" t="s">
        <v>21</v>
      </c>
      <c r="D13" s="14">
        <f>INT(D10*E13)</f>
        <v>0</v>
      </c>
      <c r="E13" s="15">
        <v>8.6999999999999994E-3</v>
      </c>
      <c r="F13" s="14" t="str">
        <f>" 노무비의 "&amp;TEXT(E13,"0.00%")</f>
        <v xml:space="preserve"> 노무비의 0.87%</v>
      </c>
      <c r="G13" s="18" t="s">
        <v>176</v>
      </c>
    </row>
    <row r="14" spans="1:7" ht="20.100000000000001" customHeight="1" thickBot="1">
      <c r="A14" s="66"/>
      <c r="B14" s="68"/>
      <c r="C14" s="13" t="s">
        <v>22</v>
      </c>
      <c r="D14" s="14">
        <f>INT((D7+D8+D11)*E14)</f>
        <v>0</v>
      </c>
      <c r="E14" s="17">
        <v>3.0000000000000001E-3</v>
      </c>
      <c r="F14" s="14" t="s">
        <v>164</v>
      </c>
      <c r="G14" s="16" t="s">
        <v>177</v>
      </c>
    </row>
    <row r="15" spans="1:7" ht="20.100000000000001" customHeight="1" thickBot="1">
      <c r="A15" s="66"/>
      <c r="B15" s="68"/>
      <c r="C15" s="13" t="s">
        <v>20</v>
      </c>
      <c r="D15" s="14">
        <f>INT((D7+D10)*E15)</f>
        <v>0</v>
      </c>
      <c r="E15" s="15">
        <v>2.58E-2</v>
      </c>
      <c r="F15" s="14" t="s">
        <v>173</v>
      </c>
      <c r="G15" s="16" t="s">
        <v>178</v>
      </c>
    </row>
    <row r="16" spans="1:7" ht="20.100000000000001" customHeight="1">
      <c r="A16" s="66"/>
      <c r="B16" s="69"/>
      <c r="C16" s="13" t="s">
        <v>163</v>
      </c>
      <c r="D16" s="14">
        <f>SUM(D11:D15)</f>
        <v>0</v>
      </c>
      <c r="E16" s="15"/>
      <c r="F16" s="14"/>
      <c r="G16" s="16"/>
    </row>
    <row r="17" spans="1:7" ht="20.100000000000001" customHeight="1">
      <c r="A17" s="72" t="s">
        <v>40</v>
      </c>
      <c r="B17" s="73"/>
      <c r="C17" s="73"/>
      <c r="D17" s="14">
        <f>INT(D7+D10+D16)</f>
        <v>0</v>
      </c>
      <c r="E17" s="15"/>
      <c r="F17" s="14"/>
      <c r="G17" s="16"/>
    </row>
    <row r="18" spans="1:7" ht="20.100000000000001" customHeight="1">
      <c r="A18" s="72" t="s">
        <v>53</v>
      </c>
      <c r="B18" s="73"/>
      <c r="C18" s="73"/>
      <c r="D18" s="14">
        <f>INT(D17*E18)</f>
        <v>0</v>
      </c>
      <c r="E18" s="19">
        <v>0.06</v>
      </c>
      <c r="F18" s="14" t="s">
        <v>142</v>
      </c>
      <c r="G18" s="16" t="s">
        <v>179</v>
      </c>
    </row>
    <row r="19" spans="1:7" ht="20.100000000000001" customHeight="1">
      <c r="A19" s="72" t="s">
        <v>0</v>
      </c>
      <c r="B19" s="73"/>
      <c r="C19" s="73"/>
      <c r="D19" s="14">
        <f>INT((D10+D16+D18)*E19)</f>
        <v>0</v>
      </c>
      <c r="E19" s="15">
        <v>0.1133</v>
      </c>
      <c r="F19" s="14" t="s">
        <v>162</v>
      </c>
      <c r="G19" s="16" t="s">
        <v>180</v>
      </c>
    </row>
    <row r="20" spans="1:7" s="28" customFormat="1" ht="20.100000000000001" customHeight="1">
      <c r="A20" s="76" t="s">
        <v>1</v>
      </c>
      <c r="B20" s="73"/>
      <c r="C20" s="73"/>
      <c r="D20" s="14">
        <f>공종별집계표!L13</f>
        <v>0</v>
      </c>
      <c r="E20" s="19"/>
      <c r="F20" s="14"/>
      <c r="G20" s="16"/>
    </row>
    <row r="21" spans="1:7" ht="20.100000000000001" customHeight="1">
      <c r="A21" s="72" t="s">
        <v>51</v>
      </c>
      <c r="B21" s="73"/>
      <c r="C21" s="73"/>
      <c r="D21" s="14">
        <f>SUM(D17:D20)</f>
        <v>0</v>
      </c>
      <c r="E21" s="15"/>
      <c r="F21" s="14"/>
      <c r="G21" s="16"/>
    </row>
    <row r="22" spans="1:7" ht="20.100000000000001" customHeight="1">
      <c r="A22" s="72" t="s">
        <v>54</v>
      </c>
      <c r="B22" s="73"/>
      <c r="C22" s="73"/>
      <c r="D22" s="14">
        <f>INT(SUM(D21:D21)*E22)</f>
        <v>0</v>
      </c>
      <c r="E22" s="19">
        <v>0.1</v>
      </c>
      <c r="F22" s="14" t="str">
        <f>" 공급가액의 "&amp;TEXT(E22,"0%")</f>
        <v xml:space="preserve"> 공급가액의 10%</v>
      </c>
      <c r="G22" s="16"/>
    </row>
    <row r="23" spans="1:7" ht="20.100000000000001" customHeight="1">
      <c r="A23" s="72" t="s">
        <v>52</v>
      </c>
      <c r="B23" s="73"/>
      <c r="C23" s="73"/>
      <c r="D23" s="20">
        <f>SUM(D21:D22)</f>
        <v>0</v>
      </c>
      <c r="E23" s="21"/>
      <c r="F23" s="20"/>
      <c r="G23" s="22"/>
    </row>
    <row r="24" spans="1:7" ht="20.100000000000001" customHeight="1">
      <c r="A24" s="72" t="s">
        <v>50</v>
      </c>
      <c r="B24" s="73"/>
      <c r="C24" s="73"/>
      <c r="D24" s="20"/>
      <c r="E24" s="21"/>
      <c r="F24" s="20"/>
      <c r="G24" s="22"/>
    </row>
    <row r="25" spans="1:7" ht="20.100000000000001" customHeight="1">
      <c r="A25" s="74" t="s">
        <v>49</v>
      </c>
      <c r="B25" s="75"/>
      <c r="C25" s="75"/>
      <c r="D25" s="23">
        <f>ROUNDDOWN(SUM(D23:D24),-3)</f>
        <v>0</v>
      </c>
      <c r="E25" s="24"/>
      <c r="F25" s="23"/>
      <c r="G25" s="25" t="s">
        <v>181</v>
      </c>
    </row>
  </sheetData>
  <mergeCells count="17">
    <mergeCell ref="A23:C23"/>
    <mergeCell ref="A24:C24"/>
    <mergeCell ref="A25:C25"/>
    <mergeCell ref="A17:C17"/>
    <mergeCell ref="A18:C18"/>
    <mergeCell ref="A19:C19"/>
    <mergeCell ref="A21:C21"/>
    <mergeCell ref="A22:C22"/>
    <mergeCell ref="A20:C20"/>
    <mergeCell ref="A1:G2"/>
    <mergeCell ref="F3:G3"/>
    <mergeCell ref="A4:C4"/>
    <mergeCell ref="A5:A16"/>
    <mergeCell ref="B5:B7"/>
    <mergeCell ref="B8:B10"/>
    <mergeCell ref="B11:B16"/>
    <mergeCell ref="A3:D3"/>
  </mergeCells>
  <phoneticPr fontId="49" type="noConversion"/>
  <printOptions horizontalCentered="1" verticalCentered="1"/>
  <pageMargins left="0.78694444894790649" right="0.39347222447395325" top="0.78694444894790649" bottom="0.78694444894790649" header="0.39347222447395325" footer="0.3934722244739532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T33"/>
  <sheetViews>
    <sheetView view="pageBreakPreview" zoomScale="90" zoomScaleSheetLayoutView="90" workbookViewId="0">
      <pane xSplit="4" ySplit="4" topLeftCell="E7" activePane="bottomRight" state="frozen"/>
      <selection pane="topRight" activeCell="E1" sqref="E1"/>
      <selection pane="bottomLeft" activeCell="A5" sqref="A5"/>
      <selection pane="bottomRight" activeCell="B22" sqref="B22"/>
    </sheetView>
  </sheetViews>
  <sheetFormatPr defaultColWidth="9" defaultRowHeight="16.5"/>
  <cols>
    <col min="1" max="1" width="40.625" style="33" customWidth="1"/>
    <col min="2" max="2" width="20.625" style="33" customWidth="1"/>
    <col min="3" max="4" width="4.625" style="33" customWidth="1"/>
    <col min="5" max="12" width="13.625" style="33" customWidth="1"/>
    <col min="13" max="13" width="12.625" style="33" customWidth="1"/>
    <col min="14" max="16" width="2.625" style="33" hidden="1" customWidth="1"/>
    <col min="17" max="19" width="1.625" style="33" hidden="1" customWidth="1"/>
    <col min="20" max="20" width="18.625" style="33" hidden="1" customWidth="1"/>
    <col min="21" max="16384" width="9" style="33"/>
  </cols>
  <sheetData>
    <row r="1" spans="1:20" ht="30" customHeight="1">
      <c r="A1" s="77" t="s">
        <v>67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20" ht="24" customHeight="1">
      <c r="A2" s="78" t="str">
        <f>원가계산서!A3</f>
        <v>□ 공사명 : 서울송천동우체국 노후시설 보수공사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20" ht="24" customHeight="1">
      <c r="A3" s="80" t="s">
        <v>90</v>
      </c>
      <c r="B3" s="80" t="s">
        <v>91</v>
      </c>
      <c r="C3" s="80" t="s">
        <v>41</v>
      </c>
      <c r="D3" s="80" t="s">
        <v>3</v>
      </c>
      <c r="E3" s="80" t="s">
        <v>97</v>
      </c>
      <c r="F3" s="80"/>
      <c r="G3" s="80" t="s">
        <v>44</v>
      </c>
      <c r="H3" s="80"/>
      <c r="I3" s="80" t="s">
        <v>92</v>
      </c>
      <c r="J3" s="80"/>
      <c r="K3" s="80" t="s">
        <v>93</v>
      </c>
      <c r="L3" s="80"/>
      <c r="M3" s="80" t="s">
        <v>103</v>
      </c>
      <c r="N3" s="82" t="s">
        <v>146</v>
      </c>
      <c r="O3" s="82" t="s">
        <v>168</v>
      </c>
      <c r="P3" s="82" t="s">
        <v>114</v>
      </c>
      <c r="Q3" s="82" t="s">
        <v>113</v>
      </c>
      <c r="R3" s="82" t="s">
        <v>108</v>
      </c>
      <c r="S3" s="82" t="s">
        <v>107</v>
      </c>
      <c r="T3" s="82" t="s">
        <v>69</v>
      </c>
    </row>
    <row r="4" spans="1:20" ht="24" customHeight="1">
      <c r="A4" s="81"/>
      <c r="B4" s="81"/>
      <c r="C4" s="81"/>
      <c r="D4" s="81"/>
      <c r="E4" s="34" t="s">
        <v>100</v>
      </c>
      <c r="F4" s="34" t="s">
        <v>98</v>
      </c>
      <c r="G4" s="34" t="s">
        <v>100</v>
      </c>
      <c r="H4" s="34" t="s">
        <v>98</v>
      </c>
      <c r="I4" s="34" t="s">
        <v>100</v>
      </c>
      <c r="J4" s="34" t="s">
        <v>98</v>
      </c>
      <c r="K4" s="34" t="s">
        <v>100</v>
      </c>
      <c r="L4" s="34" t="s">
        <v>98</v>
      </c>
      <c r="M4" s="81"/>
      <c r="N4" s="82"/>
      <c r="O4" s="82"/>
      <c r="P4" s="82"/>
      <c r="Q4" s="82"/>
      <c r="R4" s="82"/>
      <c r="S4" s="82"/>
      <c r="T4" s="82"/>
    </row>
    <row r="5" spans="1:20" ht="24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29"/>
      <c r="O5" s="29"/>
      <c r="P5" s="29"/>
      <c r="Q5" s="29"/>
      <c r="R5" s="29"/>
      <c r="S5" s="29"/>
      <c r="T5" s="29"/>
    </row>
    <row r="6" spans="1:20" ht="24" customHeight="1">
      <c r="A6" s="38" t="s">
        <v>27</v>
      </c>
      <c r="B6" s="34"/>
      <c r="C6" s="34"/>
      <c r="D6" s="35">
        <v>1</v>
      </c>
      <c r="E6" s="37">
        <f>F8+F14+F18+F23</f>
        <v>0</v>
      </c>
      <c r="F6" s="37">
        <f>E6*D6</f>
        <v>0</v>
      </c>
      <c r="G6" s="37">
        <f>H8+H14+H18+H23</f>
        <v>0</v>
      </c>
      <c r="H6" s="37">
        <f>G6*D6</f>
        <v>0</v>
      </c>
      <c r="I6" s="37">
        <f>J8+J14+J18+J23</f>
        <v>0</v>
      </c>
      <c r="J6" s="37">
        <f>I6*D6</f>
        <v>0</v>
      </c>
      <c r="K6" s="37">
        <f>E6+G6+I6</f>
        <v>0</v>
      </c>
      <c r="L6" s="37">
        <f>F6+H6+J6</f>
        <v>0</v>
      </c>
      <c r="M6" s="36" t="s">
        <v>38</v>
      </c>
      <c r="N6" s="29"/>
      <c r="O6" s="29"/>
      <c r="P6" s="29"/>
      <c r="Q6" s="29"/>
      <c r="R6" s="29"/>
      <c r="S6" s="29"/>
      <c r="T6" s="29"/>
    </row>
    <row r="7" spans="1:20" ht="24" customHeight="1">
      <c r="A7" s="38"/>
      <c r="B7" s="34"/>
      <c r="C7" s="34"/>
      <c r="D7" s="35"/>
      <c r="E7" s="37"/>
      <c r="F7" s="37"/>
      <c r="G7" s="37"/>
      <c r="H7" s="37"/>
      <c r="I7" s="37"/>
      <c r="J7" s="37"/>
      <c r="K7" s="37"/>
      <c r="L7" s="37"/>
      <c r="M7" s="36"/>
      <c r="N7" s="29"/>
      <c r="O7" s="29"/>
      <c r="P7" s="29"/>
      <c r="Q7" s="29"/>
      <c r="R7" s="29"/>
      <c r="S7" s="29"/>
      <c r="T7" s="29"/>
    </row>
    <row r="8" spans="1:20" ht="24" customHeight="1">
      <c r="A8" s="35" t="str">
        <f>'내역서(송천동)'!A4</f>
        <v>01 서울송천동우체국</v>
      </c>
      <c r="B8" s="36" t="s">
        <v>38</v>
      </c>
      <c r="C8" s="36" t="s">
        <v>38</v>
      </c>
      <c r="D8" s="35">
        <v>1</v>
      </c>
      <c r="E8" s="37">
        <f>F9+F10+F11+F12</f>
        <v>0</v>
      </c>
      <c r="F8" s="37">
        <f t="shared" ref="F8:F13" si="0">E8*D8</f>
        <v>0</v>
      </c>
      <c r="G8" s="37">
        <f>H9+H10+H11+H12</f>
        <v>0</v>
      </c>
      <c r="H8" s="37">
        <f t="shared" ref="H8:H13" si="1">G8*D8</f>
        <v>0</v>
      </c>
      <c r="I8" s="37">
        <f>J9+J10+J11+J12</f>
        <v>0</v>
      </c>
      <c r="J8" s="37">
        <f t="shared" ref="J8:J13" si="2">I8*D8</f>
        <v>0</v>
      </c>
      <c r="K8" s="37">
        <f t="shared" ref="K8:L13" si="3">E8+G8+I8</f>
        <v>0</v>
      </c>
      <c r="L8" s="37">
        <f t="shared" si="3"/>
        <v>0</v>
      </c>
      <c r="M8" s="36" t="s">
        <v>38</v>
      </c>
      <c r="N8" s="29" t="s">
        <v>110</v>
      </c>
      <c r="O8" s="29" t="s">
        <v>38</v>
      </c>
      <c r="P8" s="29" t="s">
        <v>145</v>
      </c>
      <c r="Q8" s="29" t="s">
        <v>38</v>
      </c>
      <c r="R8" s="30">
        <v>3</v>
      </c>
      <c r="S8" s="29" t="s">
        <v>38</v>
      </c>
      <c r="T8" s="31"/>
    </row>
    <row r="9" spans="1:20" ht="24" customHeight="1">
      <c r="A9" s="35" t="str">
        <f>'내역서(송천동)'!A6</f>
        <v>0101 가설공사</v>
      </c>
      <c r="B9" s="36" t="s">
        <v>38</v>
      </c>
      <c r="C9" s="36" t="s">
        <v>38</v>
      </c>
      <c r="D9" s="35">
        <v>1</v>
      </c>
      <c r="E9" s="37">
        <f>'내역서(송천동)'!F9</f>
        <v>0</v>
      </c>
      <c r="F9" s="37">
        <f t="shared" si="0"/>
        <v>0</v>
      </c>
      <c r="G9" s="37">
        <f>'내역서(송천동)'!H9</f>
        <v>0</v>
      </c>
      <c r="H9" s="37">
        <f t="shared" si="1"/>
        <v>0</v>
      </c>
      <c r="I9" s="37">
        <f>'내역서(송천동)'!J9</f>
        <v>0</v>
      </c>
      <c r="J9" s="37">
        <f t="shared" si="2"/>
        <v>0</v>
      </c>
      <c r="K9" s="37">
        <f t="shared" si="3"/>
        <v>0</v>
      </c>
      <c r="L9" s="37">
        <f t="shared" si="3"/>
        <v>0</v>
      </c>
      <c r="M9" s="36" t="s">
        <v>38</v>
      </c>
      <c r="N9" s="29" t="s">
        <v>143</v>
      </c>
      <c r="O9" s="29" t="s">
        <v>38</v>
      </c>
      <c r="P9" s="29" t="s">
        <v>169</v>
      </c>
      <c r="Q9" s="29" t="s">
        <v>38</v>
      </c>
      <c r="R9" s="30">
        <v>2</v>
      </c>
      <c r="S9" s="29" t="s">
        <v>38</v>
      </c>
      <c r="T9" s="31"/>
    </row>
    <row r="10" spans="1:20" ht="24" customHeight="1">
      <c r="A10" s="35" t="str">
        <f>'내역서(송천동)'!A11</f>
        <v>0102 바닥포장공사</v>
      </c>
      <c r="B10" s="36" t="s">
        <v>38</v>
      </c>
      <c r="C10" s="36" t="s">
        <v>38</v>
      </c>
      <c r="D10" s="35">
        <v>1</v>
      </c>
      <c r="E10" s="37">
        <f>'내역서(송천동)'!F22</f>
        <v>0</v>
      </c>
      <c r="F10" s="37">
        <f t="shared" si="0"/>
        <v>0</v>
      </c>
      <c r="G10" s="37">
        <f>'내역서(송천동)'!H22</f>
        <v>0</v>
      </c>
      <c r="H10" s="37">
        <f t="shared" si="1"/>
        <v>0</v>
      </c>
      <c r="I10" s="37">
        <f>'내역서(송천동)'!J22</f>
        <v>0</v>
      </c>
      <c r="J10" s="37">
        <f t="shared" si="2"/>
        <v>0</v>
      </c>
      <c r="K10" s="37">
        <f t="shared" si="3"/>
        <v>0</v>
      </c>
      <c r="L10" s="37">
        <f t="shared" si="3"/>
        <v>0</v>
      </c>
      <c r="M10" s="36" t="s">
        <v>38</v>
      </c>
      <c r="N10" s="29" t="s">
        <v>144</v>
      </c>
      <c r="O10" s="29" t="s">
        <v>38</v>
      </c>
      <c r="P10" s="29" t="s">
        <v>143</v>
      </c>
      <c r="Q10" s="29" t="s">
        <v>38</v>
      </c>
      <c r="R10" s="30">
        <v>3</v>
      </c>
      <c r="S10" s="29" t="s">
        <v>38</v>
      </c>
      <c r="T10" s="31"/>
    </row>
    <row r="11" spans="1:20" ht="24" customHeight="1">
      <c r="A11" s="35" t="str">
        <f>'내역서(송천동)'!A24</f>
        <v>0103 난간 보수공사</v>
      </c>
      <c r="B11" s="36" t="s">
        <v>38</v>
      </c>
      <c r="C11" s="36" t="s">
        <v>38</v>
      </c>
      <c r="D11" s="35">
        <v>1</v>
      </c>
      <c r="E11" s="37">
        <f>'내역서(송천동)'!F30</f>
        <v>0</v>
      </c>
      <c r="F11" s="37">
        <f t="shared" si="0"/>
        <v>0</v>
      </c>
      <c r="G11" s="37">
        <f>'내역서(송천동)'!H30</f>
        <v>0</v>
      </c>
      <c r="H11" s="37">
        <f t="shared" si="1"/>
        <v>0</v>
      </c>
      <c r="I11" s="37">
        <f>'내역서(송천동)'!J30</f>
        <v>0</v>
      </c>
      <c r="J11" s="37">
        <f t="shared" si="2"/>
        <v>0</v>
      </c>
      <c r="K11" s="37">
        <f t="shared" si="3"/>
        <v>0</v>
      </c>
      <c r="L11" s="37">
        <f t="shared" si="3"/>
        <v>0</v>
      </c>
      <c r="M11" s="36" t="s">
        <v>38</v>
      </c>
      <c r="N11" s="29" t="s">
        <v>112</v>
      </c>
      <c r="O11" s="29" t="s">
        <v>38</v>
      </c>
      <c r="P11" s="29" t="s">
        <v>143</v>
      </c>
      <c r="Q11" s="29" t="s">
        <v>38</v>
      </c>
      <c r="R11" s="30">
        <v>3</v>
      </c>
      <c r="S11" s="29" t="s">
        <v>38</v>
      </c>
      <c r="T11" s="31"/>
    </row>
    <row r="12" spans="1:20" ht="24" customHeight="1">
      <c r="A12" s="35" t="str">
        <f>'내역서(송천동)'!A32</f>
        <v>0104 운반공사</v>
      </c>
      <c r="B12" s="36" t="s">
        <v>38</v>
      </c>
      <c r="C12" s="36" t="s">
        <v>38</v>
      </c>
      <c r="D12" s="35">
        <v>1</v>
      </c>
      <c r="E12" s="37">
        <f>'내역서(송천동)'!F35</f>
        <v>0</v>
      </c>
      <c r="F12" s="37">
        <f t="shared" si="0"/>
        <v>0</v>
      </c>
      <c r="G12" s="37">
        <f>'내역서(송천동)'!H35</f>
        <v>0</v>
      </c>
      <c r="H12" s="37">
        <f t="shared" si="1"/>
        <v>0</v>
      </c>
      <c r="I12" s="37">
        <f>'내역서(송천동)'!J35</f>
        <v>0</v>
      </c>
      <c r="J12" s="37">
        <f t="shared" si="2"/>
        <v>0</v>
      </c>
      <c r="K12" s="37">
        <f t="shared" si="3"/>
        <v>0</v>
      </c>
      <c r="L12" s="37">
        <f t="shared" si="3"/>
        <v>0</v>
      </c>
      <c r="M12" s="36" t="s">
        <v>38</v>
      </c>
      <c r="N12" s="29" t="s">
        <v>133</v>
      </c>
      <c r="O12" s="29" t="s">
        <v>38</v>
      </c>
      <c r="P12" s="29" t="s">
        <v>143</v>
      </c>
      <c r="Q12" s="29" t="s">
        <v>38</v>
      </c>
      <c r="R12" s="30">
        <v>3</v>
      </c>
      <c r="S12" s="29" t="s">
        <v>38</v>
      </c>
      <c r="T12" s="31"/>
    </row>
    <row r="13" spans="1:20" ht="24" customHeight="1">
      <c r="A13" s="35" t="str">
        <f>'내역서(송천동)'!A37</f>
        <v>0105 폐기물처리</v>
      </c>
      <c r="B13" s="36"/>
      <c r="C13" s="36"/>
      <c r="D13" s="35">
        <v>1</v>
      </c>
      <c r="E13" s="37">
        <f>'내역서(송천동)'!F36</f>
        <v>0</v>
      </c>
      <c r="F13" s="37">
        <f t="shared" si="0"/>
        <v>0</v>
      </c>
      <c r="G13" s="37">
        <f>'내역서(송천동)'!H36</f>
        <v>0</v>
      </c>
      <c r="H13" s="37">
        <f t="shared" si="1"/>
        <v>0</v>
      </c>
      <c r="I13" s="37">
        <f>'내역서(송천동)'!L40</f>
        <v>0</v>
      </c>
      <c r="J13" s="37">
        <f t="shared" si="2"/>
        <v>0</v>
      </c>
      <c r="K13" s="37">
        <f t="shared" si="3"/>
        <v>0</v>
      </c>
      <c r="L13" s="37">
        <f t="shared" si="3"/>
        <v>0</v>
      </c>
      <c r="M13" s="36" t="s">
        <v>38</v>
      </c>
      <c r="N13" s="29"/>
      <c r="O13" s="29"/>
      <c r="P13" s="29"/>
      <c r="Q13" s="29"/>
      <c r="R13" s="30"/>
      <c r="S13" s="29"/>
      <c r="T13" s="31"/>
    </row>
    <row r="14" spans="1:20" ht="24" customHeight="1">
      <c r="A14" s="35"/>
      <c r="B14" s="36"/>
      <c r="C14" s="36"/>
      <c r="D14" s="35"/>
      <c r="E14" s="37"/>
      <c r="F14" s="37"/>
      <c r="G14" s="37"/>
      <c r="H14" s="37"/>
      <c r="I14" s="37"/>
      <c r="J14" s="37"/>
      <c r="K14" s="37"/>
      <c r="L14" s="37"/>
      <c r="M14" s="36"/>
      <c r="N14" s="29"/>
      <c r="O14" s="29"/>
      <c r="P14" s="29"/>
      <c r="Q14" s="29"/>
      <c r="R14" s="30"/>
      <c r="S14" s="29"/>
      <c r="T14" s="31"/>
    </row>
    <row r="15" spans="1:20" ht="24" customHeight="1">
      <c r="A15" s="35"/>
      <c r="B15" s="36"/>
      <c r="C15" s="36"/>
      <c r="D15" s="35"/>
      <c r="E15" s="37"/>
      <c r="F15" s="37"/>
      <c r="G15" s="37"/>
      <c r="H15" s="37"/>
      <c r="I15" s="37"/>
      <c r="J15" s="37"/>
      <c r="K15" s="37"/>
      <c r="L15" s="37"/>
      <c r="M15" s="36"/>
      <c r="N15" s="29"/>
      <c r="O15" s="29"/>
      <c r="P15" s="29"/>
      <c r="Q15" s="29"/>
      <c r="R15" s="30"/>
      <c r="S15" s="29"/>
      <c r="T15" s="31"/>
    </row>
    <row r="16" spans="1:20" ht="24" customHeight="1">
      <c r="A16" s="35"/>
      <c r="B16" s="36"/>
      <c r="C16" s="36"/>
      <c r="D16" s="35"/>
      <c r="E16" s="37"/>
      <c r="F16" s="37"/>
      <c r="G16" s="37"/>
      <c r="H16" s="37"/>
      <c r="I16" s="37"/>
      <c r="J16" s="37"/>
      <c r="K16" s="37"/>
      <c r="L16" s="37"/>
      <c r="M16" s="36"/>
      <c r="N16" s="29"/>
      <c r="O16" s="29"/>
      <c r="P16" s="29"/>
      <c r="Q16" s="29"/>
      <c r="R16" s="30"/>
      <c r="S16" s="29"/>
      <c r="T16" s="31"/>
    </row>
    <row r="17" spans="1:20" ht="24" hidden="1" customHeight="1">
      <c r="A17" s="35"/>
      <c r="B17" s="36"/>
      <c r="C17" s="36"/>
      <c r="D17" s="35"/>
      <c r="E17" s="37"/>
      <c r="F17" s="37"/>
      <c r="G17" s="37"/>
      <c r="H17" s="37"/>
      <c r="I17" s="37"/>
      <c r="J17" s="37"/>
      <c r="K17" s="37"/>
      <c r="L17" s="37"/>
      <c r="M17" s="36"/>
      <c r="N17" s="29"/>
      <c r="O17" s="29"/>
      <c r="P17" s="29"/>
      <c r="Q17" s="29"/>
      <c r="R17" s="30"/>
      <c r="S17" s="29"/>
      <c r="T17" s="31"/>
    </row>
    <row r="18" spans="1:20" ht="24" hidden="1" customHeight="1">
      <c r="A18" s="35"/>
      <c r="B18" s="36"/>
      <c r="C18" s="36"/>
      <c r="D18" s="35"/>
      <c r="E18" s="37"/>
      <c r="F18" s="37"/>
      <c r="G18" s="37"/>
      <c r="H18" s="37"/>
      <c r="I18" s="37"/>
      <c r="J18" s="37"/>
      <c r="K18" s="37"/>
      <c r="L18" s="37"/>
      <c r="M18" s="36"/>
      <c r="N18" s="29"/>
      <c r="O18" s="29"/>
      <c r="P18" s="29"/>
      <c r="Q18" s="29"/>
      <c r="R18" s="30"/>
      <c r="S18" s="29"/>
      <c r="T18" s="31"/>
    </row>
    <row r="19" spans="1:20" ht="24" customHeight="1">
      <c r="A19" s="35"/>
      <c r="B19" s="36"/>
      <c r="C19" s="36"/>
      <c r="D19" s="35"/>
      <c r="E19" s="37"/>
      <c r="F19" s="37"/>
      <c r="G19" s="37"/>
      <c r="H19" s="37"/>
      <c r="I19" s="37"/>
      <c r="J19" s="37"/>
      <c r="K19" s="37"/>
      <c r="L19" s="37"/>
      <c r="M19" s="36"/>
      <c r="N19" s="29"/>
      <c r="O19" s="29"/>
      <c r="P19" s="29"/>
      <c r="Q19" s="29"/>
      <c r="R19" s="30"/>
      <c r="S19" s="29"/>
      <c r="T19" s="31"/>
    </row>
    <row r="20" spans="1:20" ht="24" customHeight="1">
      <c r="A20" s="35"/>
      <c r="B20" s="36"/>
      <c r="C20" s="36"/>
      <c r="D20" s="35"/>
      <c r="E20" s="37"/>
      <c r="F20" s="37"/>
      <c r="G20" s="37"/>
      <c r="H20" s="37"/>
      <c r="I20" s="37"/>
      <c r="J20" s="37"/>
      <c r="K20" s="37"/>
      <c r="L20" s="37"/>
      <c r="M20" s="36"/>
      <c r="N20" s="29"/>
      <c r="O20" s="29"/>
      <c r="P20" s="29"/>
      <c r="Q20" s="29"/>
      <c r="R20" s="30"/>
      <c r="S20" s="29"/>
      <c r="T20" s="31"/>
    </row>
    <row r="21" spans="1:20" ht="24" customHeight="1">
      <c r="A21" s="35"/>
      <c r="B21" s="36"/>
      <c r="C21" s="36"/>
      <c r="D21" s="35"/>
      <c r="E21" s="37"/>
      <c r="F21" s="37"/>
      <c r="G21" s="37"/>
      <c r="H21" s="37"/>
      <c r="I21" s="37"/>
      <c r="J21" s="37"/>
      <c r="K21" s="37"/>
      <c r="L21" s="37"/>
      <c r="M21" s="36"/>
      <c r="N21" s="29"/>
      <c r="O21" s="29"/>
      <c r="P21" s="29"/>
      <c r="Q21" s="29"/>
      <c r="R21" s="30"/>
      <c r="S21" s="29"/>
      <c r="T21" s="31"/>
    </row>
    <row r="22" spans="1:20" ht="24" customHeight="1">
      <c r="A22" s="35"/>
      <c r="B22" s="36"/>
      <c r="C22" s="36"/>
      <c r="D22" s="35"/>
      <c r="E22" s="37"/>
      <c r="F22" s="37"/>
      <c r="G22" s="37"/>
      <c r="H22" s="37"/>
      <c r="I22" s="37"/>
      <c r="J22" s="37"/>
      <c r="K22" s="37"/>
      <c r="L22" s="37"/>
      <c r="M22" s="36"/>
      <c r="N22" s="29"/>
      <c r="O22" s="29"/>
      <c r="P22" s="29"/>
      <c r="Q22" s="29"/>
      <c r="R22" s="30"/>
      <c r="S22" s="29"/>
      <c r="T22" s="31"/>
    </row>
    <row r="23" spans="1:20" ht="24" customHeight="1">
      <c r="A23" s="35"/>
      <c r="B23" s="36"/>
      <c r="C23" s="36"/>
      <c r="D23" s="35"/>
      <c r="E23" s="37"/>
      <c r="F23" s="37"/>
      <c r="G23" s="37"/>
      <c r="H23" s="37"/>
      <c r="I23" s="37"/>
      <c r="J23" s="37"/>
      <c r="K23" s="37"/>
      <c r="L23" s="37"/>
      <c r="M23" s="36"/>
      <c r="N23" s="29"/>
      <c r="O23" s="29"/>
      <c r="P23" s="29"/>
      <c r="Q23" s="29"/>
      <c r="R23" s="30"/>
      <c r="S23" s="29"/>
      <c r="T23" s="31"/>
    </row>
    <row r="24" spans="1:20" ht="24" customHeight="1">
      <c r="A24" s="35"/>
      <c r="B24" s="36"/>
      <c r="C24" s="36"/>
      <c r="D24" s="35"/>
      <c r="E24" s="37"/>
      <c r="F24" s="37"/>
      <c r="G24" s="37"/>
      <c r="H24" s="37"/>
      <c r="I24" s="37"/>
      <c r="J24" s="37"/>
      <c r="K24" s="37"/>
      <c r="L24" s="37"/>
      <c r="M24" s="36"/>
      <c r="N24" s="29"/>
      <c r="O24" s="29"/>
      <c r="P24" s="29"/>
      <c r="Q24" s="29"/>
      <c r="R24" s="30"/>
      <c r="S24" s="29"/>
      <c r="T24" s="31"/>
    </row>
    <row r="25" spans="1:20" ht="24" customHeight="1">
      <c r="A25" s="35"/>
      <c r="B25" s="36"/>
      <c r="C25" s="36"/>
      <c r="D25" s="35"/>
      <c r="E25" s="37"/>
      <c r="F25" s="37"/>
      <c r="G25" s="37"/>
      <c r="H25" s="37"/>
      <c r="I25" s="37"/>
      <c r="J25" s="37"/>
      <c r="K25" s="37"/>
      <c r="L25" s="37"/>
      <c r="M25" s="36"/>
      <c r="N25" s="29"/>
      <c r="O25" s="29"/>
      <c r="P25" s="29"/>
      <c r="Q25" s="29"/>
      <c r="R25" s="30"/>
      <c r="S25" s="29"/>
      <c r="T25" s="31"/>
    </row>
    <row r="26" spans="1:20" ht="24" customHeight="1">
      <c r="A26" s="35"/>
      <c r="B26" s="36"/>
      <c r="C26" s="36"/>
      <c r="D26" s="35"/>
      <c r="E26" s="37"/>
      <c r="F26" s="37"/>
      <c r="G26" s="37"/>
      <c r="H26" s="37"/>
      <c r="I26" s="37"/>
      <c r="J26" s="37"/>
      <c r="K26" s="37"/>
      <c r="L26" s="37"/>
      <c r="M26" s="36"/>
      <c r="N26" s="29"/>
      <c r="O26" s="29"/>
      <c r="P26" s="29"/>
      <c r="Q26" s="29"/>
      <c r="R26" s="30"/>
      <c r="S26" s="29"/>
      <c r="T26" s="31"/>
    </row>
    <row r="27" spans="1:20" ht="24" customHeight="1">
      <c r="A27" s="35"/>
      <c r="B27" s="36"/>
      <c r="C27" s="36"/>
      <c r="D27" s="35"/>
      <c r="E27" s="37"/>
      <c r="F27" s="37"/>
      <c r="G27" s="37"/>
      <c r="H27" s="37"/>
      <c r="I27" s="37"/>
      <c r="J27" s="37"/>
      <c r="K27" s="37"/>
      <c r="L27" s="37"/>
      <c r="M27" s="36"/>
      <c r="N27" s="29"/>
      <c r="O27" s="29"/>
      <c r="P27" s="29"/>
      <c r="Q27" s="29"/>
      <c r="R27" s="30"/>
      <c r="S27" s="29"/>
      <c r="T27" s="31"/>
    </row>
    <row r="28" spans="1:20" ht="24" customHeight="1">
      <c r="A28" s="35"/>
      <c r="B28" s="36"/>
      <c r="C28" s="36"/>
      <c r="D28" s="35"/>
      <c r="E28" s="37"/>
      <c r="F28" s="37"/>
      <c r="G28" s="37"/>
      <c r="H28" s="37"/>
      <c r="I28" s="37"/>
      <c r="J28" s="37"/>
      <c r="K28" s="37"/>
      <c r="L28" s="37"/>
      <c r="M28" s="36"/>
      <c r="N28" s="29"/>
      <c r="O28" s="29"/>
      <c r="P28" s="29"/>
      <c r="Q28" s="29"/>
      <c r="R28" s="30"/>
      <c r="S28" s="29"/>
      <c r="T28" s="31"/>
    </row>
    <row r="29" spans="1:20" ht="24" customHeight="1">
      <c r="A29" s="35"/>
      <c r="B29" s="36"/>
      <c r="C29" s="36"/>
      <c r="D29" s="35"/>
      <c r="E29" s="37"/>
      <c r="F29" s="37"/>
      <c r="G29" s="37"/>
      <c r="H29" s="37"/>
      <c r="I29" s="37"/>
      <c r="J29" s="37"/>
      <c r="K29" s="37"/>
      <c r="L29" s="37"/>
      <c r="M29" s="36"/>
      <c r="N29" s="29"/>
      <c r="O29" s="29"/>
      <c r="P29" s="29"/>
      <c r="Q29" s="29"/>
      <c r="R29" s="30"/>
      <c r="S29" s="29"/>
      <c r="T29" s="31"/>
    </row>
    <row r="30" spans="1:20" ht="24" customHeight="1">
      <c r="A30" s="36"/>
      <c r="B30" s="36" t="s">
        <v>38</v>
      </c>
      <c r="C30" s="36" t="s">
        <v>38</v>
      </c>
      <c r="D30" s="35"/>
      <c r="E30" s="37"/>
      <c r="F30" s="37">
        <f>E30*D30</f>
        <v>0</v>
      </c>
      <c r="G30" s="37"/>
      <c r="H30" s="37">
        <f>G30*D30</f>
        <v>0</v>
      </c>
      <c r="I30" s="37"/>
      <c r="J30" s="37">
        <f>I30*D30</f>
        <v>0</v>
      </c>
      <c r="K30" s="37">
        <f>E30+G30+I30</f>
        <v>0</v>
      </c>
      <c r="L30" s="37">
        <f>F30+H30+J30</f>
        <v>0</v>
      </c>
      <c r="M30" s="36" t="s">
        <v>38</v>
      </c>
      <c r="N30" s="29" t="s">
        <v>115</v>
      </c>
      <c r="O30" s="29" t="s">
        <v>38</v>
      </c>
      <c r="P30" s="29" t="s">
        <v>145</v>
      </c>
      <c r="Q30" s="29" t="s">
        <v>38</v>
      </c>
      <c r="R30" s="30">
        <v>3</v>
      </c>
      <c r="S30" s="29" t="s">
        <v>38</v>
      </c>
      <c r="T30" s="31"/>
    </row>
    <row r="31" spans="1:20" ht="24" customHeight="1">
      <c r="A31" s="36"/>
      <c r="B31" s="36"/>
      <c r="C31" s="36"/>
      <c r="D31" s="35"/>
      <c r="E31" s="37"/>
      <c r="F31" s="37"/>
      <c r="G31" s="37"/>
      <c r="H31" s="37"/>
      <c r="I31" s="37"/>
      <c r="J31" s="37"/>
      <c r="K31" s="37"/>
      <c r="L31" s="37"/>
      <c r="M31" s="36"/>
      <c r="N31" s="29"/>
      <c r="O31" s="29"/>
      <c r="P31" s="29"/>
      <c r="Q31" s="29"/>
      <c r="R31" s="30"/>
      <c r="S31" s="29"/>
      <c r="T31" s="31"/>
    </row>
    <row r="32" spans="1:20" ht="24" customHeight="1">
      <c r="A32" s="36"/>
      <c r="B32" s="36" t="s">
        <v>38</v>
      </c>
      <c r="C32" s="36" t="s">
        <v>38</v>
      </c>
      <c r="D32" s="35"/>
      <c r="E32" s="37"/>
      <c r="F32" s="37">
        <f>E32*D32</f>
        <v>0</v>
      </c>
      <c r="G32" s="37"/>
      <c r="H32" s="37">
        <f>G32*D32</f>
        <v>0</v>
      </c>
      <c r="I32" s="37"/>
      <c r="J32" s="37">
        <f>I32*D32</f>
        <v>0</v>
      </c>
      <c r="K32" s="37">
        <f>E32+G32+I32</f>
        <v>0</v>
      </c>
      <c r="L32" s="37">
        <f>F32+H32+J32</f>
        <v>0</v>
      </c>
      <c r="M32" s="36" t="s">
        <v>38</v>
      </c>
      <c r="N32" s="29" t="s">
        <v>116</v>
      </c>
      <c r="O32" s="29" t="s">
        <v>38</v>
      </c>
      <c r="P32" s="29" t="s">
        <v>145</v>
      </c>
      <c r="Q32" s="29" t="s">
        <v>38</v>
      </c>
      <c r="R32" s="30">
        <v>3</v>
      </c>
      <c r="S32" s="29" t="s">
        <v>38</v>
      </c>
      <c r="T32" s="31"/>
    </row>
    <row r="33" spans="1:20" ht="24" customHeight="1">
      <c r="A33" s="35" t="s">
        <v>17</v>
      </c>
      <c r="B33" s="35"/>
      <c r="C33" s="35"/>
      <c r="D33" s="35"/>
      <c r="E33" s="35"/>
      <c r="F33" s="37">
        <f>F6</f>
        <v>0</v>
      </c>
      <c r="G33" s="37"/>
      <c r="H33" s="37">
        <f>H6</f>
        <v>0</v>
      </c>
      <c r="I33" s="37"/>
      <c r="J33" s="37">
        <f>J6</f>
        <v>0</v>
      </c>
      <c r="K33" s="37"/>
      <c r="L33" s="37">
        <f>L6</f>
        <v>0</v>
      </c>
      <c r="M33" s="35"/>
      <c r="T33" s="32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49" type="noConversion"/>
  <printOptions horizontalCentered="1"/>
  <pageMargins left="1.1808333396911621" right="0.39347222447395325" top="0.39347222447395325" bottom="0.39347222447395325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V45"/>
  <sheetViews>
    <sheetView view="pageBreakPreview" zoomScale="7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9" defaultRowHeight="16.5"/>
  <cols>
    <col min="1" max="1" width="34.625" style="39" customWidth="1"/>
    <col min="2" max="2" width="33.125" style="39" customWidth="1"/>
    <col min="3" max="3" width="7.5" style="39" customWidth="1"/>
    <col min="4" max="4" width="9.875" style="39" customWidth="1"/>
    <col min="5" max="12" width="15.5" style="39" customWidth="1"/>
    <col min="13" max="13" width="14.375" style="39" customWidth="1"/>
    <col min="14" max="21" width="3.125" style="39" hidden="1" customWidth="1"/>
    <col min="22" max="22" width="9" style="39" bestFit="1" customWidth="1"/>
    <col min="23" max="225" width="9" style="39"/>
    <col min="226" max="227" width="34.625" style="39" customWidth="1"/>
    <col min="228" max="228" width="5.375" style="39" customWidth="1"/>
    <col min="229" max="229" width="9.875" style="39" customWidth="1"/>
    <col min="230" max="237" width="15.5" style="39" customWidth="1"/>
    <col min="238" max="238" width="14.375" style="39" customWidth="1"/>
    <col min="239" max="263" width="0" style="39" hidden="1" customWidth="1"/>
    <col min="264" max="481" width="9" style="39"/>
    <col min="482" max="483" width="34.625" style="39" customWidth="1"/>
    <col min="484" max="484" width="5.375" style="39" customWidth="1"/>
    <col min="485" max="485" width="9.875" style="39" customWidth="1"/>
    <col min="486" max="493" width="15.5" style="39" customWidth="1"/>
    <col min="494" max="494" width="14.375" style="39" customWidth="1"/>
    <col min="495" max="519" width="0" style="39" hidden="1" customWidth="1"/>
    <col min="520" max="737" width="9" style="39"/>
    <col min="738" max="739" width="34.625" style="39" customWidth="1"/>
    <col min="740" max="740" width="5.375" style="39" customWidth="1"/>
    <col min="741" max="741" width="9.875" style="39" customWidth="1"/>
    <col min="742" max="749" width="15.5" style="39" customWidth="1"/>
    <col min="750" max="750" width="14.375" style="39" customWidth="1"/>
    <col min="751" max="775" width="0" style="39" hidden="1" customWidth="1"/>
    <col min="776" max="993" width="9" style="39"/>
    <col min="994" max="995" width="34.625" style="39" customWidth="1"/>
    <col min="996" max="996" width="5.375" style="39" customWidth="1"/>
    <col min="997" max="997" width="9.875" style="39" customWidth="1"/>
    <col min="998" max="1005" width="15.5" style="39" customWidth="1"/>
    <col min="1006" max="1006" width="14.375" style="39" customWidth="1"/>
    <col min="1007" max="1031" width="0" style="39" hidden="1" customWidth="1"/>
    <col min="1032" max="1249" width="9" style="39"/>
    <col min="1250" max="1251" width="34.625" style="39" customWidth="1"/>
    <col min="1252" max="1252" width="5.375" style="39" customWidth="1"/>
    <col min="1253" max="1253" width="9.875" style="39" customWidth="1"/>
    <col min="1254" max="1261" width="15.5" style="39" customWidth="1"/>
    <col min="1262" max="1262" width="14.375" style="39" customWidth="1"/>
    <col min="1263" max="1287" width="0" style="39" hidden="1" customWidth="1"/>
    <col min="1288" max="1505" width="9" style="39"/>
    <col min="1506" max="1507" width="34.625" style="39" customWidth="1"/>
    <col min="1508" max="1508" width="5.375" style="39" customWidth="1"/>
    <col min="1509" max="1509" width="9.875" style="39" customWidth="1"/>
    <col min="1510" max="1517" width="15.5" style="39" customWidth="1"/>
    <col min="1518" max="1518" width="14.375" style="39" customWidth="1"/>
    <col min="1519" max="1543" width="0" style="39" hidden="1" customWidth="1"/>
    <col min="1544" max="1761" width="9" style="39"/>
    <col min="1762" max="1763" width="34.625" style="39" customWidth="1"/>
    <col min="1764" max="1764" width="5.375" style="39" customWidth="1"/>
    <col min="1765" max="1765" width="9.875" style="39" customWidth="1"/>
    <col min="1766" max="1773" width="15.5" style="39" customWidth="1"/>
    <col min="1774" max="1774" width="14.375" style="39" customWidth="1"/>
    <col min="1775" max="1799" width="0" style="39" hidden="1" customWidth="1"/>
    <col min="1800" max="2017" width="9" style="39"/>
    <col min="2018" max="2019" width="34.625" style="39" customWidth="1"/>
    <col min="2020" max="2020" width="5.375" style="39" customWidth="1"/>
    <col min="2021" max="2021" width="9.875" style="39" customWidth="1"/>
    <col min="2022" max="2029" width="15.5" style="39" customWidth="1"/>
    <col min="2030" max="2030" width="14.375" style="39" customWidth="1"/>
    <col min="2031" max="2055" width="0" style="39" hidden="1" customWidth="1"/>
    <col min="2056" max="2273" width="9" style="39"/>
    <col min="2274" max="2275" width="34.625" style="39" customWidth="1"/>
    <col min="2276" max="2276" width="5.375" style="39" customWidth="1"/>
    <col min="2277" max="2277" width="9.875" style="39" customWidth="1"/>
    <col min="2278" max="2285" width="15.5" style="39" customWidth="1"/>
    <col min="2286" max="2286" width="14.375" style="39" customWidth="1"/>
    <col min="2287" max="2311" width="0" style="39" hidden="1" customWidth="1"/>
    <col min="2312" max="2529" width="9" style="39"/>
    <col min="2530" max="2531" width="34.625" style="39" customWidth="1"/>
    <col min="2532" max="2532" width="5.375" style="39" customWidth="1"/>
    <col min="2533" max="2533" width="9.875" style="39" customWidth="1"/>
    <col min="2534" max="2541" width="15.5" style="39" customWidth="1"/>
    <col min="2542" max="2542" width="14.375" style="39" customWidth="1"/>
    <col min="2543" max="2567" width="0" style="39" hidden="1" customWidth="1"/>
    <col min="2568" max="2785" width="9" style="39"/>
    <col min="2786" max="2787" width="34.625" style="39" customWidth="1"/>
    <col min="2788" max="2788" width="5.375" style="39" customWidth="1"/>
    <col min="2789" max="2789" width="9.875" style="39" customWidth="1"/>
    <col min="2790" max="2797" width="15.5" style="39" customWidth="1"/>
    <col min="2798" max="2798" width="14.375" style="39" customWidth="1"/>
    <col min="2799" max="2823" width="0" style="39" hidden="1" customWidth="1"/>
    <col min="2824" max="3041" width="9" style="39"/>
    <col min="3042" max="3043" width="34.625" style="39" customWidth="1"/>
    <col min="3044" max="3044" width="5.375" style="39" customWidth="1"/>
    <col min="3045" max="3045" width="9.875" style="39" customWidth="1"/>
    <col min="3046" max="3053" width="15.5" style="39" customWidth="1"/>
    <col min="3054" max="3054" width="14.375" style="39" customWidth="1"/>
    <col min="3055" max="3079" width="0" style="39" hidden="1" customWidth="1"/>
    <col min="3080" max="3297" width="9" style="39"/>
    <col min="3298" max="3299" width="34.625" style="39" customWidth="1"/>
    <col min="3300" max="3300" width="5.375" style="39" customWidth="1"/>
    <col min="3301" max="3301" width="9.875" style="39" customWidth="1"/>
    <col min="3302" max="3309" width="15.5" style="39" customWidth="1"/>
    <col min="3310" max="3310" width="14.375" style="39" customWidth="1"/>
    <col min="3311" max="3335" width="0" style="39" hidden="1" customWidth="1"/>
    <col min="3336" max="3553" width="9" style="39"/>
    <col min="3554" max="3555" width="34.625" style="39" customWidth="1"/>
    <col min="3556" max="3556" width="5.375" style="39" customWidth="1"/>
    <col min="3557" max="3557" width="9.875" style="39" customWidth="1"/>
    <col min="3558" max="3565" width="15.5" style="39" customWidth="1"/>
    <col min="3566" max="3566" width="14.375" style="39" customWidth="1"/>
    <col min="3567" max="3591" width="0" style="39" hidden="1" customWidth="1"/>
    <col min="3592" max="3809" width="9" style="39"/>
    <col min="3810" max="3811" width="34.625" style="39" customWidth="1"/>
    <col min="3812" max="3812" width="5.375" style="39" customWidth="1"/>
    <col min="3813" max="3813" width="9.875" style="39" customWidth="1"/>
    <col min="3814" max="3821" width="15.5" style="39" customWidth="1"/>
    <col min="3822" max="3822" width="14.375" style="39" customWidth="1"/>
    <col min="3823" max="3847" width="0" style="39" hidden="1" customWidth="1"/>
    <col min="3848" max="4065" width="9" style="39"/>
    <col min="4066" max="4067" width="34.625" style="39" customWidth="1"/>
    <col min="4068" max="4068" width="5.375" style="39" customWidth="1"/>
    <col min="4069" max="4069" width="9.875" style="39" customWidth="1"/>
    <col min="4070" max="4077" width="15.5" style="39" customWidth="1"/>
    <col min="4078" max="4078" width="14.375" style="39" customWidth="1"/>
    <col min="4079" max="4103" width="0" style="39" hidden="1" customWidth="1"/>
    <col min="4104" max="4321" width="9" style="39"/>
    <col min="4322" max="4323" width="34.625" style="39" customWidth="1"/>
    <col min="4324" max="4324" width="5.375" style="39" customWidth="1"/>
    <col min="4325" max="4325" width="9.875" style="39" customWidth="1"/>
    <col min="4326" max="4333" width="15.5" style="39" customWidth="1"/>
    <col min="4334" max="4334" width="14.375" style="39" customWidth="1"/>
    <col min="4335" max="4359" width="0" style="39" hidden="1" customWidth="1"/>
    <col min="4360" max="4577" width="9" style="39"/>
    <col min="4578" max="4579" width="34.625" style="39" customWidth="1"/>
    <col min="4580" max="4580" width="5.375" style="39" customWidth="1"/>
    <col min="4581" max="4581" width="9.875" style="39" customWidth="1"/>
    <col min="4582" max="4589" width="15.5" style="39" customWidth="1"/>
    <col min="4590" max="4590" width="14.375" style="39" customWidth="1"/>
    <col min="4591" max="4615" width="0" style="39" hidden="1" customWidth="1"/>
    <col min="4616" max="4833" width="9" style="39"/>
    <col min="4834" max="4835" width="34.625" style="39" customWidth="1"/>
    <col min="4836" max="4836" width="5.375" style="39" customWidth="1"/>
    <col min="4837" max="4837" width="9.875" style="39" customWidth="1"/>
    <col min="4838" max="4845" width="15.5" style="39" customWidth="1"/>
    <col min="4846" max="4846" width="14.375" style="39" customWidth="1"/>
    <col min="4847" max="4871" width="0" style="39" hidden="1" customWidth="1"/>
    <col min="4872" max="5089" width="9" style="39"/>
    <col min="5090" max="5091" width="34.625" style="39" customWidth="1"/>
    <col min="5092" max="5092" width="5.375" style="39" customWidth="1"/>
    <col min="5093" max="5093" width="9.875" style="39" customWidth="1"/>
    <col min="5094" max="5101" width="15.5" style="39" customWidth="1"/>
    <col min="5102" max="5102" width="14.375" style="39" customWidth="1"/>
    <col min="5103" max="5127" width="0" style="39" hidden="1" customWidth="1"/>
    <col min="5128" max="5345" width="9" style="39"/>
    <col min="5346" max="5347" width="34.625" style="39" customWidth="1"/>
    <col min="5348" max="5348" width="5.375" style="39" customWidth="1"/>
    <col min="5349" max="5349" width="9.875" style="39" customWidth="1"/>
    <col min="5350" max="5357" width="15.5" style="39" customWidth="1"/>
    <col min="5358" max="5358" width="14.375" style="39" customWidth="1"/>
    <col min="5359" max="5383" width="0" style="39" hidden="1" customWidth="1"/>
    <col min="5384" max="5601" width="9" style="39"/>
    <col min="5602" max="5603" width="34.625" style="39" customWidth="1"/>
    <col min="5604" max="5604" width="5.375" style="39" customWidth="1"/>
    <col min="5605" max="5605" width="9.875" style="39" customWidth="1"/>
    <col min="5606" max="5613" width="15.5" style="39" customWidth="1"/>
    <col min="5614" max="5614" width="14.375" style="39" customWidth="1"/>
    <col min="5615" max="5639" width="0" style="39" hidden="1" customWidth="1"/>
    <col min="5640" max="5857" width="9" style="39"/>
    <col min="5858" max="5859" width="34.625" style="39" customWidth="1"/>
    <col min="5860" max="5860" width="5.375" style="39" customWidth="1"/>
    <col min="5861" max="5861" width="9.875" style="39" customWidth="1"/>
    <col min="5862" max="5869" width="15.5" style="39" customWidth="1"/>
    <col min="5870" max="5870" width="14.375" style="39" customWidth="1"/>
    <col min="5871" max="5895" width="0" style="39" hidden="1" customWidth="1"/>
    <col min="5896" max="6113" width="9" style="39"/>
    <col min="6114" max="6115" width="34.625" style="39" customWidth="1"/>
    <col min="6116" max="6116" width="5.375" style="39" customWidth="1"/>
    <col min="6117" max="6117" width="9.875" style="39" customWidth="1"/>
    <col min="6118" max="6125" width="15.5" style="39" customWidth="1"/>
    <col min="6126" max="6126" width="14.375" style="39" customWidth="1"/>
    <col min="6127" max="6151" width="0" style="39" hidden="1" customWidth="1"/>
    <col min="6152" max="6369" width="9" style="39"/>
    <col min="6370" max="6371" width="34.625" style="39" customWidth="1"/>
    <col min="6372" max="6372" width="5.375" style="39" customWidth="1"/>
    <col min="6373" max="6373" width="9.875" style="39" customWidth="1"/>
    <col min="6374" max="6381" width="15.5" style="39" customWidth="1"/>
    <col min="6382" max="6382" width="14.375" style="39" customWidth="1"/>
    <col min="6383" max="6407" width="0" style="39" hidden="1" customWidth="1"/>
    <col min="6408" max="6625" width="9" style="39"/>
    <col min="6626" max="6627" width="34.625" style="39" customWidth="1"/>
    <col min="6628" max="6628" width="5.375" style="39" customWidth="1"/>
    <col min="6629" max="6629" width="9.875" style="39" customWidth="1"/>
    <col min="6630" max="6637" width="15.5" style="39" customWidth="1"/>
    <col min="6638" max="6638" width="14.375" style="39" customWidth="1"/>
    <col min="6639" max="6663" width="0" style="39" hidden="1" customWidth="1"/>
    <col min="6664" max="6881" width="9" style="39"/>
    <col min="6882" max="6883" width="34.625" style="39" customWidth="1"/>
    <col min="6884" max="6884" width="5.375" style="39" customWidth="1"/>
    <col min="6885" max="6885" width="9.875" style="39" customWidth="1"/>
    <col min="6886" max="6893" width="15.5" style="39" customWidth="1"/>
    <col min="6894" max="6894" width="14.375" style="39" customWidth="1"/>
    <col min="6895" max="6919" width="0" style="39" hidden="1" customWidth="1"/>
    <col min="6920" max="7137" width="9" style="39"/>
    <col min="7138" max="7139" width="34.625" style="39" customWidth="1"/>
    <col min="7140" max="7140" width="5.375" style="39" customWidth="1"/>
    <col min="7141" max="7141" width="9.875" style="39" customWidth="1"/>
    <col min="7142" max="7149" width="15.5" style="39" customWidth="1"/>
    <col min="7150" max="7150" width="14.375" style="39" customWidth="1"/>
    <col min="7151" max="7175" width="0" style="39" hidden="1" customWidth="1"/>
    <col min="7176" max="7393" width="9" style="39"/>
    <col min="7394" max="7395" width="34.625" style="39" customWidth="1"/>
    <col min="7396" max="7396" width="5.375" style="39" customWidth="1"/>
    <col min="7397" max="7397" width="9.875" style="39" customWidth="1"/>
    <col min="7398" max="7405" width="15.5" style="39" customWidth="1"/>
    <col min="7406" max="7406" width="14.375" style="39" customWidth="1"/>
    <col min="7407" max="7431" width="0" style="39" hidden="1" customWidth="1"/>
    <col min="7432" max="7649" width="9" style="39"/>
    <col min="7650" max="7651" width="34.625" style="39" customWidth="1"/>
    <col min="7652" max="7652" width="5.375" style="39" customWidth="1"/>
    <col min="7653" max="7653" width="9.875" style="39" customWidth="1"/>
    <col min="7654" max="7661" width="15.5" style="39" customWidth="1"/>
    <col min="7662" max="7662" width="14.375" style="39" customWidth="1"/>
    <col min="7663" max="7687" width="0" style="39" hidden="1" customWidth="1"/>
    <col min="7688" max="7905" width="9" style="39"/>
    <col min="7906" max="7907" width="34.625" style="39" customWidth="1"/>
    <col min="7908" max="7908" width="5.375" style="39" customWidth="1"/>
    <col min="7909" max="7909" width="9.875" style="39" customWidth="1"/>
    <col min="7910" max="7917" width="15.5" style="39" customWidth="1"/>
    <col min="7918" max="7918" width="14.375" style="39" customWidth="1"/>
    <col min="7919" max="7943" width="0" style="39" hidden="1" customWidth="1"/>
    <col min="7944" max="8161" width="9" style="39"/>
    <col min="8162" max="8163" width="34.625" style="39" customWidth="1"/>
    <col min="8164" max="8164" width="5.375" style="39" customWidth="1"/>
    <col min="8165" max="8165" width="9.875" style="39" customWidth="1"/>
    <col min="8166" max="8173" width="15.5" style="39" customWidth="1"/>
    <col min="8174" max="8174" width="14.375" style="39" customWidth="1"/>
    <col min="8175" max="8199" width="0" style="39" hidden="1" customWidth="1"/>
    <col min="8200" max="8417" width="9" style="39"/>
    <col min="8418" max="8419" width="34.625" style="39" customWidth="1"/>
    <col min="8420" max="8420" width="5.375" style="39" customWidth="1"/>
    <col min="8421" max="8421" width="9.875" style="39" customWidth="1"/>
    <col min="8422" max="8429" width="15.5" style="39" customWidth="1"/>
    <col min="8430" max="8430" width="14.375" style="39" customWidth="1"/>
    <col min="8431" max="8455" width="0" style="39" hidden="1" customWidth="1"/>
    <col min="8456" max="8673" width="9" style="39"/>
    <col min="8674" max="8675" width="34.625" style="39" customWidth="1"/>
    <col min="8676" max="8676" width="5.375" style="39" customWidth="1"/>
    <col min="8677" max="8677" width="9.875" style="39" customWidth="1"/>
    <col min="8678" max="8685" width="15.5" style="39" customWidth="1"/>
    <col min="8686" max="8686" width="14.375" style="39" customWidth="1"/>
    <col min="8687" max="8711" width="0" style="39" hidden="1" customWidth="1"/>
    <col min="8712" max="8929" width="9" style="39"/>
    <col min="8930" max="8931" width="34.625" style="39" customWidth="1"/>
    <col min="8932" max="8932" width="5.375" style="39" customWidth="1"/>
    <col min="8933" max="8933" width="9.875" style="39" customWidth="1"/>
    <col min="8934" max="8941" width="15.5" style="39" customWidth="1"/>
    <col min="8942" max="8942" width="14.375" style="39" customWidth="1"/>
    <col min="8943" max="8967" width="0" style="39" hidden="1" customWidth="1"/>
    <col min="8968" max="9185" width="9" style="39"/>
    <col min="9186" max="9187" width="34.625" style="39" customWidth="1"/>
    <col min="9188" max="9188" width="5.375" style="39" customWidth="1"/>
    <col min="9189" max="9189" width="9.875" style="39" customWidth="1"/>
    <col min="9190" max="9197" width="15.5" style="39" customWidth="1"/>
    <col min="9198" max="9198" width="14.375" style="39" customWidth="1"/>
    <col min="9199" max="9223" width="0" style="39" hidden="1" customWidth="1"/>
    <col min="9224" max="9441" width="9" style="39"/>
    <col min="9442" max="9443" width="34.625" style="39" customWidth="1"/>
    <col min="9444" max="9444" width="5.375" style="39" customWidth="1"/>
    <col min="9445" max="9445" width="9.875" style="39" customWidth="1"/>
    <col min="9446" max="9453" width="15.5" style="39" customWidth="1"/>
    <col min="9454" max="9454" width="14.375" style="39" customWidth="1"/>
    <col min="9455" max="9479" width="0" style="39" hidden="1" customWidth="1"/>
    <col min="9480" max="9697" width="9" style="39"/>
    <col min="9698" max="9699" width="34.625" style="39" customWidth="1"/>
    <col min="9700" max="9700" width="5.375" style="39" customWidth="1"/>
    <col min="9701" max="9701" width="9.875" style="39" customWidth="1"/>
    <col min="9702" max="9709" width="15.5" style="39" customWidth="1"/>
    <col min="9710" max="9710" width="14.375" style="39" customWidth="1"/>
    <col min="9711" max="9735" width="0" style="39" hidden="1" customWidth="1"/>
    <col min="9736" max="9953" width="9" style="39"/>
    <col min="9954" max="9955" width="34.625" style="39" customWidth="1"/>
    <col min="9956" max="9956" width="5.375" style="39" customWidth="1"/>
    <col min="9957" max="9957" width="9.875" style="39" customWidth="1"/>
    <col min="9958" max="9965" width="15.5" style="39" customWidth="1"/>
    <col min="9966" max="9966" width="14.375" style="39" customWidth="1"/>
    <col min="9967" max="9991" width="0" style="39" hidden="1" customWidth="1"/>
    <col min="9992" max="10209" width="9" style="39"/>
    <col min="10210" max="10211" width="34.625" style="39" customWidth="1"/>
    <col min="10212" max="10212" width="5.375" style="39" customWidth="1"/>
    <col min="10213" max="10213" width="9.875" style="39" customWidth="1"/>
    <col min="10214" max="10221" width="15.5" style="39" customWidth="1"/>
    <col min="10222" max="10222" width="14.375" style="39" customWidth="1"/>
    <col min="10223" max="10247" width="0" style="39" hidden="1" customWidth="1"/>
    <col min="10248" max="10465" width="9" style="39"/>
    <col min="10466" max="10467" width="34.625" style="39" customWidth="1"/>
    <col min="10468" max="10468" width="5.375" style="39" customWidth="1"/>
    <col min="10469" max="10469" width="9.875" style="39" customWidth="1"/>
    <col min="10470" max="10477" width="15.5" style="39" customWidth="1"/>
    <col min="10478" max="10478" width="14.375" style="39" customWidth="1"/>
    <col min="10479" max="10503" width="0" style="39" hidden="1" customWidth="1"/>
    <col min="10504" max="10721" width="9" style="39"/>
    <col min="10722" max="10723" width="34.625" style="39" customWidth="1"/>
    <col min="10724" max="10724" width="5.375" style="39" customWidth="1"/>
    <col min="10725" max="10725" width="9.875" style="39" customWidth="1"/>
    <col min="10726" max="10733" width="15.5" style="39" customWidth="1"/>
    <col min="10734" max="10734" width="14.375" style="39" customWidth="1"/>
    <col min="10735" max="10759" width="0" style="39" hidden="1" customWidth="1"/>
    <col min="10760" max="10977" width="9" style="39"/>
    <col min="10978" max="10979" width="34.625" style="39" customWidth="1"/>
    <col min="10980" max="10980" width="5.375" style="39" customWidth="1"/>
    <col min="10981" max="10981" width="9.875" style="39" customWidth="1"/>
    <col min="10982" max="10989" width="15.5" style="39" customWidth="1"/>
    <col min="10990" max="10990" width="14.375" style="39" customWidth="1"/>
    <col min="10991" max="11015" width="0" style="39" hidden="1" customWidth="1"/>
    <col min="11016" max="11233" width="9" style="39"/>
    <col min="11234" max="11235" width="34.625" style="39" customWidth="1"/>
    <col min="11236" max="11236" width="5.375" style="39" customWidth="1"/>
    <col min="11237" max="11237" width="9.875" style="39" customWidth="1"/>
    <col min="11238" max="11245" width="15.5" style="39" customWidth="1"/>
    <col min="11246" max="11246" width="14.375" style="39" customWidth="1"/>
    <col min="11247" max="11271" width="0" style="39" hidden="1" customWidth="1"/>
    <col min="11272" max="11489" width="9" style="39"/>
    <col min="11490" max="11491" width="34.625" style="39" customWidth="1"/>
    <col min="11492" max="11492" width="5.375" style="39" customWidth="1"/>
    <col min="11493" max="11493" width="9.875" style="39" customWidth="1"/>
    <col min="11494" max="11501" width="15.5" style="39" customWidth="1"/>
    <col min="11502" max="11502" width="14.375" style="39" customWidth="1"/>
    <col min="11503" max="11527" width="0" style="39" hidden="1" customWidth="1"/>
    <col min="11528" max="11745" width="9" style="39"/>
    <col min="11746" max="11747" width="34.625" style="39" customWidth="1"/>
    <col min="11748" max="11748" width="5.375" style="39" customWidth="1"/>
    <col min="11749" max="11749" width="9.875" style="39" customWidth="1"/>
    <col min="11750" max="11757" width="15.5" style="39" customWidth="1"/>
    <col min="11758" max="11758" width="14.375" style="39" customWidth="1"/>
    <col min="11759" max="11783" width="0" style="39" hidden="1" customWidth="1"/>
    <col min="11784" max="12001" width="9" style="39"/>
    <col min="12002" max="12003" width="34.625" style="39" customWidth="1"/>
    <col min="12004" max="12004" width="5.375" style="39" customWidth="1"/>
    <col min="12005" max="12005" width="9.875" style="39" customWidth="1"/>
    <col min="12006" max="12013" width="15.5" style="39" customWidth="1"/>
    <col min="12014" max="12014" width="14.375" style="39" customWidth="1"/>
    <col min="12015" max="12039" width="0" style="39" hidden="1" customWidth="1"/>
    <col min="12040" max="12257" width="9" style="39"/>
    <col min="12258" max="12259" width="34.625" style="39" customWidth="1"/>
    <col min="12260" max="12260" width="5.375" style="39" customWidth="1"/>
    <col min="12261" max="12261" width="9.875" style="39" customWidth="1"/>
    <col min="12262" max="12269" width="15.5" style="39" customWidth="1"/>
    <col min="12270" max="12270" width="14.375" style="39" customWidth="1"/>
    <col min="12271" max="12295" width="0" style="39" hidden="1" customWidth="1"/>
    <col min="12296" max="12513" width="9" style="39"/>
    <col min="12514" max="12515" width="34.625" style="39" customWidth="1"/>
    <col min="12516" max="12516" width="5.375" style="39" customWidth="1"/>
    <col min="12517" max="12517" width="9.875" style="39" customWidth="1"/>
    <col min="12518" max="12525" width="15.5" style="39" customWidth="1"/>
    <col min="12526" max="12526" width="14.375" style="39" customWidth="1"/>
    <col min="12527" max="12551" width="0" style="39" hidden="1" customWidth="1"/>
    <col min="12552" max="12769" width="9" style="39"/>
    <col min="12770" max="12771" width="34.625" style="39" customWidth="1"/>
    <col min="12772" max="12772" width="5.375" style="39" customWidth="1"/>
    <col min="12773" max="12773" width="9.875" style="39" customWidth="1"/>
    <col min="12774" max="12781" width="15.5" style="39" customWidth="1"/>
    <col min="12782" max="12782" width="14.375" style="39" customWidth="1"/>
    <col min="12783" max="12807" width="0" style="39" hidden="1" customWidth="1"/>
    <col min="12808" max="13025" width="9" style="39"/>
    <col min="13026" max="13027" width="34.625" style="39" customWidth="1"/>
    <col min="13028" max="13028" width="5.375" style="39" customWidth="1"/>
    <col min="13029" max="13029" width="9.875" style="39" customWidth="1"/>
    <col min="13030" max="13037" width="15.5" style="39" customWidth="1"/>
    <col min="13038" max="13038" width="14.375" style="39" customWidth="1"/>
    <col min="13039" max="13063" width="0" style="39" hidden="1" customWidth="1"/>
    <col min="13064" max="13281" width="9" style="39"/>
    <col min="13282" max="13283" width="34.625" style="39" customWidth="1"/>
    <col min="13284" max="13284" width="5.375" style="39" customWidth="1"/>
    <col min="13285" max="13285" width="9.875" style="39" customWidth="1"/>
    <col min="13286" max="13293" width="15.5" style="39" customWidth="1"/>
    <col min="13294" max="13294" width="14.375" style="39" customWidth="1"/>
    <col min="13295" max="13319" width="0" style="39" hidden="1" customWidth="1"/>
    <col min="13320" max="13537" width="9" style="39"/>
    <col min="13538" max="13539" width="34.625" style="39" customWidth="1"/>
    <col min="13540" max="13540" width="5.375" style="39" customWidth="1"/>
    <col min="13541" max="13541" width="9.875" style="39" customWidth="1"/>
    <col min="13542" max="13549" width="15.5" style="39" customWidth="1"/>
    <col min="13550" max="13550" width="14.375" style="39" customWidth="1"/>
    <col min="13551" max="13575" width="0" style="39" hidden="1" customWidth="1"/>
    <col min="13576" max="13793" width="9" style="39"/>
    <col min="13794" max="13795" width="34.625" style="39" customWidth="1"/>
    <col min="13796" max="13796" width="5.375" style="39" customWidth="1"/>
    <col min="13797" max="13797" width="9.875" style="39" customWidth="1"/>
    <col min="13798" max="13805" width="15.5" style="39" customWidth="1"/>
    <col min="13806" max="13806" width="14.375" style="39" customWidth="1"/>
    <col min="13807" max="13831" width="0" style="39" hidden="1" customWidth="1"/>
    <col min="13832" max="14049" width="9" style="39"/>
    <col min="14050" max="14051" width="34.625" style="39" customWidth="1"/>
    <col min="14052" max="14052" width="5.375" style="39" customWidth="1"/>
    <col min="14053" max="14053" width="9.875" style="39" customWidth="1"/>
    <col min="14054" max="14061" width="15.5" style="39" customWidth="1"/>
    <col min="14062" max="14062" width="14.375" style="39" customWidth="1"/>
    <col min="14063" max="14087" width="0" style="39" hidden="1" customWidth="1"/>
    <col min="14088" max="14305" width="9" style="39"/>
    <col min="14306" max="14307" width="34.625" style="39" customWidth="1"/>
    <col min="14308" max="14308" width="5.375" style="39" customWidth="1"/>
    <col min="14309" max="14309" width="9.875" style="39" customWidth="1"/>
    <col min="14310" max="14317" width="15.5" style="39" customWidth="1"/>
    <col min="14318" max="14318" width="14.375" style="39" customWidth="1"/>
    <col min="14319" max="14343" width="0" style="39" hidden="1" customWidth="1"/>
    <col min="14344" max="14561" width="9" style="39"/>
    <col min="14562" max="14563" width="34.625" style="39" customWidth="1"/>
    <col min="14564" max="14564" width="5.375" style="39" customWidth="1"/>
    <col min="14565" max="14565" width="9.875" style="39" customWidth="1"/>
    <col min="14566" max="14573" width="15.5" style="39" customWidth="1"/>
    <col min="14574" max="14574" width="14.375" style="39" customWidth="1"/>
    <col min="14575" max="14599" width="0" style="39" hidden="1" customWidth="1"/>
    <col min="14600" max="14817" width="9" style="39"/>
    <col min="14818" max="14819" width="34.625" style="39" customWidth="1"/>
    <col min="14820" max="14820" width="5.375" style="39" customWidth="1"/>
    <col min="14821" max="14821" width="9.875" style="39" customWidth="1"/>
    <col min="14822" max="14829" width="15.5" style="39" customWidth="1"/>
    <col min="14830" max="14830" width="14.375" style="39" customWidth="1"/>
    <col min="14831" max="14855" width="0" style="39" hidden="1" customWidth="1"/>
    <col min="14856" max="15073" width="9" style="39"/>
    <col min="15074" max="15075" width="34.625" style="39" customWidth="1"/>
    <col min="15076" max="15076" width="5.375" style="39" customWidth="1"/>
    <col min="15077" max="15077" width="9.875" style="39" customWidth="1"/>
    <col min="15078" max="15085" width="15.5" style="39" customWidth="1"/>
    <col min="15086" max="15086" width="14.375" style="39" customWidth="1"/>
    <col min="15087" max="15111" width="0" style="39" hidden="1" customWidth="1"/>
    <col min="15112" max="15329" width="9" style="39"/>
    <col min="15330" max="15331" width="34.625" style="39" customWidth="1"/>
    <col min="15332" max="15332" width="5.375" style="39" customWidth="1"/>
    <col min="15333" max="15333" width="9.875" style="39" customWidth="1"/>
    <col min="15334" max="15341" width="15.5" style="39" customWidth="1"/>
    <col min="15342" max="15342" width="14.375" style="39" customWidth="1"/>
    <col min="15343" max="15367" width="0" style="39" hidden="1" customWidth="1"/>
    <col min="15368" max="15585" width="9" style="39"/>
    <col min="15586" max="15587" width="34.625" style="39" customWidth="1"/>
    <col min="15588" max="15588" width="5.375" style="39" customWidth="1"/>
    <col min="15589" max="15589" width="9.875" style="39" customWidth="1"/>
    <col min="15590" max="15597" width="15.5" style="39" customWidth="1"/>
    <col min="15598" max="15598" width="14.375" style="39" customWidth="1"/>
    <col min="15599" max="15623" width="0" style="39" hidden="1" customWidth="1"/>
    <col min="15624" max="15841" width="9" style="39"/>
    <col min="15842" max="15843" width="34.625" style="39" customWidth="1"/>
    <col min="15844" max="15844" width="5.375" style="39" customWidth="1"/>
    <col min="15845" max="15845" width="9.875" style="39" customWidth="1"/>
    <col min="15846" max="15853" width="15.5" style="39" customWidth="1"/>
    <col min="15854" max="15854" width="14.375" style="39" customWidth="1"/>
    <col min="15855" max="15879" width="0" style="39" hidden="1" customWidth="1"/>
    <col min="15880" max="16097" width="9" style="39"/>
    <col min="16098" max="16099" width="34.625" style="39" customWidth="1"/>
    <col min="16100" max="16100" width="5.375" style="39" customWidth="1"/>
    <col min="16101" max="16101" width="9.875" style="39" customWidth="1"/>
    <col min="16102" max="16109" width="15.5" style="39" customWidth="1"/>
    <col min="16110" max="16110" width="14.375" style="39" customWidth="1"/>
    <col min="16111" max="16135" width="0" style="39" hidden="1" customWidth="1"/>
    <col min="16136" max="16384" width="9" style="39"/>
  </cols>
  <sheetData>
    <row r="1" spans="1:21" ht="30" customHeight="1">
      <c r="A1" s="84" t="str">
        <f>원가계산서!A3</f>
        <v>□ 공사명 : 서울송천동우체국 노후시설 보수공사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21" ht="30" customHeight="1">
      <c r="A2" s="85" t="s">
        <v>90</v>
      </c>
      <c r="B2" s="85" t="s">
        <v>91</v>
      </c>
      <c r="C2" s="85" t="s">
        <v>41</v>
      </c>
      <c r="D2" s="85" t="s">
        <v>3</v>
      </c>
      <c r="E2" s="85" t="s">
        <v>97</v>
      </c>
      <c r="F2" s="85"/>
      <c r="G2" s="85" t="s">
        <v>44</v>
      </c>
      <c r="H2" s="85"/>
      <c r="I2" s="85" t="s">
        <v>92</v>
      </c>
      <c r="J2" s="85"/>
      <c r="K2" s="85" t="s">
        <v>93</v>
      </c>
      <c r="L2" s="85"/>
      <c r="M2" s="85" t="s">
        <v>103</v>
      </c>
      <c r="N2" s="83" t="s">
        <v>129</v>
      </c>
      <c r="O2" s="83" t="s">
        <v>134</v>
      </c>
      <c r="P2" s="83" t="s">
        <v>6</v>
      </c>
      <c r="Q2" s="83" t="s">
        <v>85</v>
      </c>
      <c r="R2" s="83" t="s">
        <v>84</v>
      </c>
      <c r="S2" s="83" t="s">
        <v>136</v>
      </c>
      <c r="T2" s="83" t="s">
        <v>101</v>
      </c>
      <c r="U2" s="83" t="s">
        <v>83</v>
      </c>
    </row>
    <row r="3" spans="1:21" ht="30" customHeight="1">
      <c r="A3" s="85"/>
      <c r="B3" s="85"/>
      <c r="C3" s="85"/>
      <c r="D3" s="85"/>
      <c r="E3" s="40" t="s">
        <v>100</v>
      </c>
      <c r="F3" s="40" t="s">
        <v>98</v>
      </c>
      <c r="G3" s="40" t="s">
        <v>100</v>
      </c>
      <c r="H3" s="40" t="s">
        <v>98</v>
      </c>
      <c r="I3" s="40" t="s">
        <v>100</v>
      </c>
      <c r="J3" s="40" t="s">
        <v>98</v>
      </c>
      <c r="K3" s="40" t="s">
        <v>100</v>
      </c>
      <c r="L3" s="40" t="s">
        <v>98</v>
      </c>
      <c r="M3" s="85"/>
      <c r="N3" s="83"/>
      <c r="O3" s="83"/>
      <c r="P3" s="83"/>
      <c r="Q3" s="83"/>
      <c r="R3" s="83"/>
      <c r="S3" s="83"/>
      <c r="T3" s="83"/>
      <c r="U3" s="83"/>
    </row>
    <row r="4" spans="1:21" ht="30" customHeight="1">
      <c r="A4" s="41" t="s">
        <v>45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2"/>
      <c r="O4" s="42"/>
      <c r="P4" s="42"/>
      <c r="Q4" s="42"/>
      <c r="R4" s="42"/>
      <c r="S4" s="42"/>
      <c r="T4" s="42"/>
      <c r="U4" s="42"/>
    </row>
    <row r="5" spans="1:21" ht="30" customHeight="1">
      <c r="A5" s="4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2"/>
      <c r="O5" s="42"/>
      <c r="P5" s="42"/>
      <c r="Q5" s="42"/>
      <c r="R5" s="42"/>
      <c r="S5" s="42"/>
      <c r="T5" s="42"/>
      <c r="U5" s="42"/>
    </row>
    <row r="6" spans="1:21" ht="30" customHeight="1">
      <c r="A6" s="43" t="s">
        <v>68</v>
      </c>
      <c r="B6" s="43"/>
      <c r="C6" s="44"/>
      <c r="D6" s="45"/>
      <c r="E6" s="46"/>
      <c r="F6" s="46"/>
      <c r="G6" s="46"/>
      <c r="H6" s="46"/>
      <c r="I6" s="46"/>
      <c r="J6" s="46"/>
      <c r="K6" s="46"/>
      <c r="L6" s="47"/>
      <c r="M6" s="44"/>
      <c r="N6" s="42"/>
      <c r="O6" s="42"/>
      <c r="P6" s="42"/>
      <c r="Q6" s="42"/>
      <c r="R6" s="42"/>
      <c r="S6" s="48"/>
      <c r="T6" s="48"/>
      <c r="U6" s="48"/>
    </row>
    <row r="7" spans="1:21" ht="30" customHeight="1">
      <c r="A7" s="43" t="s">
        <v>70</v>
      </c>
      <c r="B7" s="43" t="s">
        <v>61</v>
      </c>
      <c r="C7" s="43" t="s">
        <v>94</v>
      </c>
      <c r="D7" s="45">
        <v>10</v>
      </c>
      <c r="E7" s="46"/>
      <c r="F7" s="46">
        <f>TRUNC(E7*D7,0)</f>
        <v>0</v>
      </c>
      <c r="G7" s="46"/>
      <c r="H7" s="46">
        <f>TRUNC(G7*D7,1)</f>
        <v>0</v>
      </c>
      <c r="I7" s="46"/>
      <c r="J7" s="46">
        <f>TRUNC(I7*D7,1)</f>
        <v>0</v>
      </c>
      <c r="K7" s="46">
        <f>E7+G7+I7</f>
        <v>0</v>
      </c>
      <c r="L7" s="47">
        <f>TRUNC(F7+H7+J7,1)</f>
        <v>0</v>
      </c>
      <c r="M7" s="43"/>
      <c r="N7" s="42" t="s">
        <v>56</v>
      </c>
      <c r="O7" s="42" t="s">
        <v>48</v>
      </c>
      <c r="P7" s="42" t="s">
        <v>82</v>
      </c>
      <c r="Q7" s="42" t="s">
        <v>82</v>
      </c>
      <c r="R7" s="42" t="s">
        <v>87</v>
      </c>
      <c r="S7" s="48"/>
      <c r="T7" s="48"/>
      <c r="U7" s="48"/>
    </row>
    <row r="8" spans="1:21" ht="30" customHeight="1">
      <c r="A8" s="43" t="s">
        <v>159</v>
      </c>
      <c r="B8" s="43" t="s">
        <v>30</v>
      </c>
      <c r="C8" s="43" t="s">
        <v>94</v>
      </c>
      <c r="D8" s="45">
        <v>10</v>
      </c>
      <c r="E8" s="46"/>
      <c r="F8" s="46">
        <f>TRUNC(E8*D8,0)</f>
        <v>0</v>
      </c>
      <c r="G8" s="46"/>
      <c r="H8" s="46">
        <f>TRUNC(G8*D8,1)</f>
        <v>0</v>
      </c>
      <c r="I8" s="46"/>
      <c r="J8" s="46">
        <f>TRUNC(I8*D8,1)</f>
        <v>0</v>
      </c>
      <c r="K8" s="46">
        <f>E8+G8+I8</f>
        <v>0</v>
      </c>
      <c r="L8" s="47">
        <f>TRUNC(F8+H8+J8,1)</f>
        <v>0</v>
      </c>
      <c r="M8" s="43"/>
      <c r="N8" s="42" t="s">
        <v>56</v>
      </c>
      <c r="O8" s="42" t="s">
        <v>48</v>
      </c>
      <c r="P8" s="42" t="s">
        <v>82</v>
      </c>
      <c r="Q8" s="42" t="s">
        <v>82</v>
      </c>
      <c r="R8" s="42" t="s">
        <v>87</v>
      </c>
      <c r="S8" s="48"/>
      <c r="T8" s="48"/>
      <c r="U8" s="48"/>
    </row>
    <row r="9" spans="1:21" ht="30" customHeight="1">
      <c r="A9" s="49" t="s">
        <v>102</v>
      </c>
      <c r="B9" s="43"/>
      <c r="C9" s="43"/>
      <c r="D9" s="45"/>
      <c r="E9" s="46"/>
      <c r="F9" s="46">
        <f>SUM(F7:F8)</f>
        <v>0</v>
      </c>
      <c r="G9" s="46"/>
      <c r="H9" s="46">
        <f>SUM(H7:H8)</f>
        <v>0</v>
      </c>
      <c r="I9" s="46"/>
      <c r="J9" s="46">
        <f>SUM(J7)</f>
        <v>0</v>
      </c>
      <c r="K9" s="46"/>
      <c r="L9" s="46">
        <f>SUM(L7:L8)</f>
        <v>0</v>
      </c>
      <c r="M9" s="44"/>
      <c r="N9" s="42"/>
      <c r="O9" s="42"/>
      <c r="P9" s="42"/>
      <c r="Q9" s="42"/>
      <c r="R9" s="42"/>
      <c r="S9" s="48"/>
      <c r="T9" s="48"/>
      <c r="U9" s="48"/>
    </row>
    <row r="10" spans="1:21" ht="30" customHeight="1">
      <c r="A10" s="49"/>
      <c r="B10" s="43"/>
      <c r="C10" s="43"/>
      <c r="D10" s="45"/>
      <c r="E10" s="46"/>
      <c r="F10" s="46"/>
      <c r="G10" s="46"/>
      <c r="H10" s="46"/>
      <c r="I10" s="46"/>
      <c r="J10" s="46"/>
      <c r="K10" s="46"/>
      <c r="L10" s="46"/>
      <c r="M10" s="44"/>
      <c r="N10" s="42"/>
      <c r="O10" s="42"/>
      <c r="P10" s="42"/>
      <c r="Q10" s="42"/>
      <c r="R10" s="42"/>
      <c r="S10" s="48"/>
      <c r="T10" s="48"/>
      <c r="U10" s="48"/>
    </row>
    <row r="11" spans="1:21" ht="30" customHeight="1">
      <c r="A11" s="43" t="s">
        <v>46</v>
      </c>
      <c r="B11" s="43"/>
      <c r="C11" s="44"/>
      <c r="D11" s="45"/>
      <c r="E11" s="46"/>
      <c r="F11" s="46"/>
      <c r="G11" s="46"/>
      <c r="H11" s="46"/>
      <c r="I11" s="46"/>
      <c r="J11" s="46"/>
      <c r="K11" s="46"/>
      <c r="L11" s="47"/>
      <c r="M11" s="44"/>
      <c r="N11" s="42" t="s">
        <v>56</v>
      </c>
      <c r="O11" s="42" t="s">
        <v>55</v>
      </c>
      <c r="P11" s="42" t="s">
        <v>82</v>
      </c>
      <c r="Q11" s="42" t="s">
        <v>82</v>
      </c>
      <c r="R11" s="42" t="s">
        <v>87</v>
      </c>
      <c r="S11" s="48"/>
      <c r="T11" s="48"/>
      <c r="U11" s="48"/>
    </row>
    <row r="12" spans="1:21" s="30" customFormat="1" ht="32.25" customHeight="1">
      <c r="A12" s="50" t="s">
        <v>63</v>
      </c>
      <c r="B12" s="51" t="s">
        <v>148</v>
      </c>
      <c r="C12" s="52" t="s">
        <v>33</v>
      </c>
      <c r="D12" s="53">
        <v>2</v>
      </c>
      <c r="E12" s="53"/>
      <c r="F12" s="53">
        <f t="shared" ref="F12:F21" si="0">ROUNDDOWN(D12*E12,0)</f>
        <v>0</v>
      </c>
      <c r="G12" s="53"/>
      <c r="H12" s="53">
        <f t="shared" ref="H12:H21" si="1">ROUNDDOWN(D12*G12,0)</f>
        <v>0</v>
      </c>
      <c r="I12" s="53"/>
      <c r="J12" s="53">
        <f t="shared" ref="J12:J21" si="2">ROUNDDOWN(D12*I12,0)</f>
        <v>0</v>
      </c>
      <c r="K12" s="53">
        <f t="shared" ref="K12:K21" si="3">E12+G12+I12</f>
        <v>0</v>
      </c>
      <c r="L12" s="53">
        <f t="shared" ref="L12:L21" si="4">F12+H12+J12</f>
        <v>0</v>
      </c>
      <c r="M12" s="54"/>
      <c r="P12" s="29"/>
    </row>
    <row r="13" spans="1:21" s="30" customFormat="1" ht="32.25" customHeight="1">
      <c r="A13" s="50" t="s">
        <v>149</v>
      </c>
      <c r="B13" s="51"/>
      <c r="C13" s="52" t="s">
        <v>10</v>
      </c>
      <c r="D13" s="60">
        <v>0.25</v>
      </c>
      <c r="E13" s="53"/>
      <c r="F13" s="53">
        <f t="shared" si="0"/>
        <v>0</v>
      </c>
      <c r="G13" s="53"/>
      <c r="H13" s="53">
        <f t="shared" si="1"/>
        <v>0</v>
      </c>
      <c r="I13" s="53"/>
      <c r="J13" s="53">
        <f t="shared" si="2"/>
        <v>0</v>
      </c>
      <c r="K13" s="53">
        <f t="shared" si="3"/>
        <v>0</v>
      </c>
      <c r="L13" s="53">
        <f t="shared" si="4"/>
        <v>0</v>
      </c>
      <c r="M13" s="54"/>
      <c r="P13" s="29"/>
    </row>
    <row r="14" spans="1:21" s="30" customFormat="1" ht="32.25" customHeight="1">
      <c r="A14" s="50" t="s">
        <v>111</v>
      </c>
      <c r="B14" s="51" t="s">
        <v>59</v>
      </c>
      <c r="C14" s="52" t="s">
        <v>36</v>
      </c>
      <c r="D14" s="60">
        <v>4.2200000000000006</v>
      </c>
      <c r="E14" s="53"/>
      <c r="F14" s="53">
        <f t="shared" si="0"/>
        <v>0</v>
      </c>
      <c r="G14" s="53"/>
      <c r="H14" s="53">
        <f t="shared" si="1"/>
        <v>0</v>
      </c>
      <c r="I14" s="53"/>
      <c r="J14" s="53">
        <f t="shared" si="2"/>
        <v>0</v>
      </c>
      <c r="K14" s="53">
        <f t="shared" si="3"/>
        <v>0</v>
      </c>
      <c r="L14" s="53">
        <f t="shared" si="4"/>
        <v>0</v>
      </c>
      <c r="M14" s="54"/>
      <c r="P14" s="29"/>
    </row>
    <row r="15" spans="1:21" s="30" customFormat="1" ht="32.25" customHeight="1">
      <c r="A15" s="50" t="s">
        <v>151</v>
      </c>
      <c r="B15" s="51" t="s">
        <v>152</v>
      </c>
      <c r="C15" s="52" t="s">
        <v>36</v>
      </c>
      <c r="D15" s="60">
        <v>8.4400000000000013</v>
      </c>
      <c r="E15" s="53"/>
      <c r="F15" s="53">
        <f t="shared" si="0"/>
        <v>0</v>
      </c>
      <c r="G15" s="53"/>
      <c r="H15" s="53">
        <f t="shared" si="1"/>
        <v>0</v>
      </c>
      <c r="I15" s="53"/>
      <c r="J15" s="53">
        <f t="shared" si="2"/>
        <v>0</v>
      </c>
      <c r="K15" s="53">
        <f t="shared" si="3"/>
        <v>0</v>
      </c>
      <c r="L15" s="53">
        <f t="shared" si="4"/>
        <v>0</v>
      </c>
      <c r="M15" s="54"/>
      <c r="P15" s="29"/>
    </row>
    <row r="16" spans="1:21" s="30" customFormat="1" ht="32.25" customHeight="1">
      <c r="A16" s="50" t="s">
        <v>155</v>
      </c>
      <c r="B16" s="51" t="s">
        <v>153</v>
      </c>
      <c r="C16" s="52" t="s">
        <v>36</v>
      </c>
      <c r="D16" s="60">
        <v>4.2200000000000006</v>
      </c>
      <c r="E16" s="53"/>
      <c r="F16" s="53">
        <f t="shared" si="0"/>
        <v>0</v>
      </c>
      <c r="G16" s="53"/>
      <c r="H16" s="53">
        <f t="shared" si="1"/>
        <v>0</v>
      </c>
      <c r="I16" s="53"/>
      <c r="J16" s="53">
        <f t="shared" si="2"/>
        <v>0</v>
      </c>
      <c r="K16" s="53">
        <f t="shared" si="3"/>
        <v>0</v>
      </c>
      <c r="L16" s="53">
        <f t="shared" si="4"/>
        <v>0</v>
      </c>
      <c r="M16" s="54"/>
      <c r="P16" s="29"/>
    </row>
    <row r="17" spans="1:22" s="30" customFormat="1" ht="32.25" customHeight="1">
      <c r="A17" s="50" t="s">
        <v>147</v>
      </c>
      <c r="B17" s="51" t="s">
        <v>62</v>
      </c>
      <c r="C17" s="52" t="s">
        <v>94</v>
      </c>
      <c r="D17" s="60">
        <v>84.4</v>
      </c>
      <c r="E17" s="53"/>
      <c r="F17" s="53">
        <f t="shared" si="0"/>
        <v>0</v>
      </c>
      <c r="G17" s="53"/>
      <c r="H17" s="53">
        <f t="shared" si="1"/>
        <v>0</v>
      </c>
      <c r="I17" s="53"/>
      <c r="J17" s="53">
        <f t="shared" si="2"/>
        <v>0</v>
      </c>
      <c r="K17" s="53">
        <f t="shared" si="3"/>
        <v>0</v>
      </c>
      <c r="L17" s="53">
        <f t="shared" si="4"/>
        <v>0</v>
      </c>
      <c r="M17" s="54"/>
      <c r="P17" s="29"/>
    </row>
    <row r="18" spans="1:22" s="30" customFormat="1" ht="32.25" customHeight="1">
      <c r="A18" s="50" t="s">
        <v>8</v>
      </c>
      <c r="B18" s="51" t="s">
        <v>47</v>
      </c>
      <c r="C18" s="52" t="s">
        <v>36</v>
      </c>
      <c r="D18" s="60">
        <v>8.4400000000000013</v>
      </c>
      <c r="E18" s="53"/>
      <c r="F18" s="53">
        <f t="shared" si="0"/>
        <v>0</v>
      </c>
      <c r="G18" s="53"/>
      <c r="H18" s="53">
        <f t="shared" si="1"/>
        <v>0</v>
      </c>
      <c r="I18" s="53"/>
      <c r="J18" s="53">
        <f t="shared" si="2"/>
        <v>0</v>
      </c>
      <c r="K18" s="53">
        <f t="shared" si="3"/>
        <v>0</v>
      </c>
      <c r="L18" s="53">
        <f t="shared" si="4"/>
        <v>0</v>
      </c>
      <c r="M18" s="54"/>
      <c r="P18" s="29"/>
    </row>
    <row r="19" spans="1:22" s="30" customFormat="1" ht="32.25" customHeight="1">
      <c r="A19" s="50" t="s">
        <v>43</v>
      </c>
      <c r="B19" s="51"/>
      <c r="C19" s="52" t="s">
        <v>94</v>
      </c>
      <c r="D19" s="60">
        <v>84.4</v>
      </c>
      <c r="E19" s="53"/>
      <c r="F19" s="53">
        <f t="shared" si="0"/>
        <v>0</v>
      </c>
      <c r="G19" s="53"/>
      <c r="H19" s="53">
        <f t="shared" si="1"/>
        <v>0</v>
      </c>
      <c r="I19" s="53"/>
      <c r="J19" s="53">
        <f t="shared" si="2"/>
        <v>0</v>
      </c>
      <c r="K19" s="53">
        <f t="shared" si="3"/>
        <v>0</v>
      </c>
      <c r="L19" s="53">
        <f t="shared" si="4"/>
        <v>0</v>
      </c>
      <c r="M19" s="54"/>
      <c r="P19" s="29"/>
      <c r="V19" s="61">
        <v>0.5</v>
      </c>
    </row>
    <row r="20" spans="1:22" s="30" customFormat="1" ht="32.25" customHeight="1">
      <c r="A20" s="50" t="s">
        <v>121</v>
      </c>
      <c r="B20" s="51" t="s">
        <v>58</v>
      </c>
      <c r="C20" s="52" t="s">
        <v>35</v>
      </c>
      <c r="D20" s="60">
        <v>10</v>
      </c>
      <c r="E20" s="53"/>
      <c r="F20" s="53">
        <f t="shared" si="0"/>
        <v>0</v>
      </c>
      <c r="G20" s="53"/>
      <c r="H20" s="53">
        <f t="shared" si="1"/>
        <v>0</v>
      </c>
      <c r="I20" s="53"/>
      <c r="J20" s="53">
        <f t="shared" si="2"/>
        <v>0</v>
      </c>
      <c r="K20" s="53">
        <f t="shared" si="3"/>
        <v>0</v>
      </c>
      <c r="L20" s="53">
        <f t="shared" si="4"/>
        <v>0</v>
      </c>
      <c r="M20" s="54"/>
      <c r="P20" s="29"/>
    </row>
    <row r="21" spans="1:22" s="30" customFormat="1" ht="32.25" customHeight="1">
      <c r="A21" s="50" t="s">
        <v>154</v>
      </c>
      <c r="B21" s="51"/>
      <c r="C21" s="52" t="s">
        <v>10</v>
      </c>
      <c r="D21" s="60">
        <v>0.25</v>
      </c>
      <c r="E21" s="53"/>
      <c r="F21" s="53">
        <f t="shared" si="0"/>
        <v>0</v>
      </c>
      <c r="G21" s="53"/>
      <c r="H21" s="53">
        <f t="shared" si="1"/>
        <v>0</v>
      </c>
      <c r="I21" s="53"/>
      <c r="J21" s="53">
        <f t="shared" si="2"/>
        <v>0</v>
      </c>
      <c r="K21" s="53">
        <f t="shared" si="3"/>
        <v>0</v>
      </c>
      <c r="L21" s="53">
        <f t="shared" si="4"/>
        <v>0</v>
      </c>
      <c r="M21" s="54"/>
      <c r="P21" s="29"/>
    </row>
    <row r="22" spans="1:22" ht="30" customHeight="1">
      <c r="A22" s="49" t="s">
        <v>102</v>
      </c>
      <c r="B22" s="43"/>
      <c r="C22" s="43"/>
      <c r="D22" s="45"/>
      <c r="E22" s="46"/>
      <c r="F22" s="46">
        <f>SUM(F12:F21)</f>
        <v>0</v>
      </c>
      <c r="G22" s="46"/>
      <c r="H22" s="46">
        <f>SUM(H12:H21)</f>
        <v>0</v>
      </c>
      <c r="I22" s="46"/>
      <c r="J22" s="46">
        <f>SUM(J12:J21)</f>
        <v>0</v>
      </c>
      <c r="K22" s="46"/>
      <c r="L22" s="46">
        <f>SUM(L12:L21)</f>
        <v>0</v>
      </c>
      <c r="M22" s="55"/>
      <c r="N22" s="42"/>
      <c r="O22" s="42"/>
      <c r="P22" s="42"/>
      <c r="Q22" s="42"/>
      <c r="R22" s="42"/>
      <c r="S22" s="48"/>
      <c r="T22" s="48"/>
      <c r="U22" s="48"/>
    </row>
    <row r="23" spans="1:22" ht="30" customHeight="1">
      <c r="A23" s="49"/>
      <c r="B23" s="43"/>
      <c r="C23" s="43"/>
      <c r="D23" s="45"/>
      <c r="E23" s="46"/>
      <c r="F23" s="46"/>
      <c r="G23" s="46"/>
      <c r="H23" s="46"/>
      <c r="I23" s="46"/>
      <c r="J23" s="46"/>
      <c r="K23" s="46"/>
      <c r="L23" s="46"/>
      <c r="M23" s="55"/>
      <c r="N23" s="42"/>
      <c r="O23" s="42"/>
      <c r="P23" s="42"/>
      <c r="Q23" s="42"/>
      <c r="R23" s="42"/>
      <c r="S23" s="48"/>
      <c r="T23" s="48"/>
      <c r="U23" s="48"/>
    </row>
    <row r="24" spans="1:22" ht="30" customHeight="1">
      <c r="A24" s="43" t="s">
        <v>57</v>
      </c>
      <c r="B24" s="43"/>
      <c r="C24" s="44"/>
      <c r="D24" s="45"/>
      <c r="E24" s="46"/>
      <c r="F24" s="46"/>
      <c r="G24" s="46"/>
      <c r="H24" s="46"/>
      <c r="I24" s="46"/>
      <c r="J24" s="46"/>
      <c r="K24" s="46"/>
      <c r="L24" s="47"/>
      <c r="M24" s="55"/>
      <c r="N24" s="42" t="s">
        <v>56</v>
      </c>
      <c r="O24" s="42" t="s">
        <v>55</v>
      </c>
      <c r="P24" s="42" t="s">
        <v>82</v>
      </c>
      <c r="Q24" s="42" t="s">
        <v>82</v>
      </c>
      <c r="R24" s="42" t="s">
        <v>87</v>
      </c>
      <c r="S24" s="48"/>
      <c r="T24" s="48"/>
      <c r="U24" s="48"/>
    </row>
    <row r="25" spans="1:22" ht="30" customHeight="1">
      <c r="A25" s="43" t="s">
        <v>150</v>
      </c>
      <c r="B25" s="43" t="s">
        <v>111</v>
      </c>
      <c r="C25" s="57" t="s">
        <v>36</v>
      </c>
      <c r="D25" s="58">
        <v>0.76800000000000013</v>
      </c>
      <c r="E25" s="46"/>
      <c r="F25" s="46">
        <f>TRUNC(E25*D25,0)</f>
        <v>0</v>
      </c>
      <c r="G25" s="46"/>
      <c r="H25" s="46">
        <f>TRUNC(G25*D25,1)</f>
        <v>0</v>
      </c>
      <c r="I25" s="46"/>
      <c r="J25" s="46">
        <f>TRUNC(I25*D25,1)</f>
        <v>0</v>
      </c>
      <c r="K25" s="46">
        <f>TRUNC(E25+G25+I25,1)</f>
        <v>0</v>
      </c>
      <c r="L25" s="47">
        <f>TRUNC(F25+H25+J25,1)</f>
        <v>0</v>
      </c>
      <c r="M25" s="54"/>
      <c r="N25" s="42"/>
      <c r="O25" s="42"/>
      <c r="P25" s="42"/>
      <c r="Q25" s="42"/>
      <c r="R25" s="42"/>
      <c r="S25" s="48"/>
      <c r="T25" s="48"/>
      <c r="U25" s="48"/>
    </row>
    <row r="26" spans="1:22" s="30" customFormat="1" ht="32.25" customHeight="1">
      <c r="A26" s="50" t="s">
        <v>106</v>
      </c>
      <c r="B26" s="51" t="s">
        <v>157</v>
      </c>
      <c r="C26" s="52" t="s">
        <v>94</v>
      </c>
      <c r="D26" s="59">
        <v>4</v>
      </c>
      <c r="E26" s="53"/>
      <c r="F26" s="46">
        <f t="shared" ref="F26:F29" si="5">TRUNC(E26*D26,0)</f>
        <v>0</v>
      </c>
      <c r="G26" s="53"/>
      <c r="H26" s="46">
        <f t="shared" ref="H26:H29" si="6">TRUNC(G26*D26,1)</f>
        <v>0</v>
      </c>
      <c r="I26" s="53"/>
      <c r="J26" s="46">
        <f t="shared" ref="J26:J29" si="7">TRUNC(I26*D26,1)</f>
        <v>0</v>
      </c>
      <c r="K26" s="53">
        <f t="shared" ref="K26:L29" si="8">E26+G26+I26</f>
        <v>0</v>
      </c>
      <c r="L26" s="53">
        <f t="shared" si="8"/>
        <v>0</v>
      </c>
      <c r="M26" s="54"/>
      <c r="P26" s="29"/>
    </row>
    <row r="27" spans="1:22" s="30" customFormat="1" ht="32.25" customHeight="1">
      <c r="A27" s="50" t="s">
        <v>156</v>
      </c>
      <c r="B27" s="51" t="s">
        <v>60</v>
      </c>
      <c r="C27" s="52" t="s">
        <v>94</v>
      </c>
      <c r="D27" s="59">
        <v>15</v>
      </c>
      <c r="E27" s="53"/>
      <c r="F27" s="46">
        <f t="shared" si="5"/>
        <v>0</v>
      </c>
      <c r="G27" s="53"/>
      <c r="H27" s="46">
        <f t="shared" si="6"/>
        <v>0</v>
      </c>
      <c r="I27" s="53"/>
      <c r="J27" s="46">
        <f t="shared" si="7"/>
        <v>0</v>
      </c>
      <c r="K27" s="53">
        <f t="shared" si="8"/>
        <v>0</v>
      </c>
      <c r="L27" s="53">
        <f t="shared" si="8"/>
        <v>0</v>
      </c>
      <c r="M27" s="54"/>
      <c r="P27" s="29"/>
    </row>
    <row r="28" spans="1:22" s="30" customFormat="1" ht="32.25" customHeight="1">
      <c r="A28" s="50" t="s">
        <v>104</v>
      </c>
      <c r="B28" s="51" t="s">
        <v>158</v>
      </c>
      <c r="C28" s="52" t="s">
        <v>94</v>
      </c>
      <c r="D28" s="59">
        <v>42</v>
      </c>
      <c r="E28" s="53"/>
      <c r="F28" s="46">
        <f t="shared" si="5"/>
        <v>0</v>
      </c>
      <c r="G28" s="53"/>
      <c r="H28" s="46">
        <f t="shared" si="6"/>
        <v>0</v>
      </c>
      <c r="I28" s="53"/>
      <c r="J28" s="46">
        <f t="shared" si="7"/>
        <v>0</v>
      </c>
      <c r="K28" s="53">
        <f t="shared" si="8"/>
        <v>0</v>
      </c>
      <c r="L28" s="53">
        <f t="shared" si="8"/>
        <v>0</v>
      </c>
      <c r="M28" s="54"/>
      <c r="P28" s="29"/>
    </row>
    <row r="29" spans="1:22" s="30" customFormat="1" ht="32.25" customHeight="1">
      <c r="A29" s="50" t="s">
        <v>89</v>
      </c>
      <c r="B29" s="51" t="s">
        <v>15</v>
      </c>
      <c r="C29" s="52" t="s">
        <v>88</v>
      </c>
      <c r="D29" s="59">
        <v>4</v>
      </c>
      <c r="E29" s="53"/>
      <c r="F29" s="46">
        <f t="shared" si="5"/>
        <v>0</v>
      </c>
      <c r="G29" s="53"/>
      <c r="H29" s="46">
        <f t="shared" si="6"/>
        <v>0</v>
      </c>
      <c r="I29" s="53"/>
      <c r="J29" s="46">
        <f t="shared" si="7"/>
        <v>0</v>
      </c>
      <c r="K29" s="53">
        <f t="shared" si="8"/>
        <v>0</v>
      </c>
      <c r="L29" s="53">
        <f t="shared" si="8"/>
        <v>0</v>
      </c>
      <c r="M29" s="54"/>
      <c r="P29" s="29"/>
    </row>
    <row r="30" spans="1:22" ht="30" customHeight="1">
      <c r="A30" s="49" t="s">
        <v>102</v>
      </c>
      <c r="B30" s="43"/>
      <c r="C30" s="43"/>
      <c r="D30" s="45"/>
      <c r="E30" s="46"/>
      <c r="F30" s="46">
        <f>SUM(F25:F29)</f>
        <v>0</v>
      </c>
      <c r="G30" s="46"/>
      <c r="H30" s="46">
        <f>SUM(H25:H29)</f>
        <v>0</v>
      </c>
      <c r="I30" s="46"/>
      <c r="J30" s="46">
        <f>SUM(J25:J29)</f>
        <v>0</v>
      </c>
      <c r="K30" s="46"/>
      <c r="L30" s="46">
        <f>SUM(L25:L29)</f>
        <v>0</v>
      </c>
      <c r="M30" s="55"/>
      <c r="N30" s="42"/>
      <c r="O30" s="42"/>
      <c r="P30" s="42"/>
      <c r="Q30" s="42"/>
      <c r="R30" s="42"/>
      <c r="S30" s="48"/>
      <c r="T30" s="48"/>
      <c r="U30" s="48"/>
    </row>
    <row r="31" spans="1:22" ht="30" customHeight="1">
      <c r="A31" s="49"/>
      <c r="B31" s="43"/>
      <c r="C31" s="43"/>
      <c r="D31" s="45"/>
      <c r="E31" s="46"/>
      <c r="F31" s="46"/>
      <c r="G31" s="46"/>
      <c r="H31" s="46"/>
      <c r="I31" s="46"/>
      <c r="J31" s="46"/>
      <c r="K31" s="46"/>
      <c r="L31" s="46"/>
      <c r="M31" s="55"/>
      <c r="N31" s="42"/>
      <c r="O31" s="42"/>
      <c r="P31" s="42"/>
      <c r="Q31" s="42"/>
      <c r="R31" s="42"/>
      <c r="S31" s="48"/>
      <c r="T31" s="48"/>
      <c r="U31" s="48"/>
    </row>
    <row r="32" spans="1:22" ht="30" customHeight="1">
      <c r="A32" s="43" t="s">
        <v>76</v>
      </c>
      <c r="B32" s="43"/>
      <c r="C32" s="44"/>
      <c r="D32" s="45"/>
      <c r="E32" s="46"/>
      <c r="F32" s="46"/>
      <c r="G32" s="46"/>
      <c r="H32" s="46"/>
      <c r="I32" s="46"/>
      <c r="J32" s="46"/>
      <c r="K32" s="46"/>
      <c r="L32" s="47"/>
      <c r="M32" s="55"/>
      <c r="N32" s="42" t="s">
        <v>56</v>
      </c>
      <c r="O32" s="42" t="s">
        <v>55</v>
      </c>
      <c r="P32" s="42" t="s">
        <v>82</v>
      </c>
      <c r="Q32" s="42" t="s">
        <v>82</v>
      </c>
      <c r="R32" s="42" t="s">
        <v>87</v>
      </c>
      <c r="S32" s="48"/>
      <c r="T32" s="48"/>
      <c r="U32" s="48"/>
    </row>
    <row r="33" spans="1:21" ht="30" customHeight="1">
      <c r="A33" s="43" t="s">
        <v>86</v>
      </c>
      <c r="B33" s="43" t="s">
        <v>109</v>
      </c>
      <c r="C33" s="43" t="s">
        <v>33</v>
      </c>
      <c r="D33" s="45">
        <v>2</v>
      </c>
      <c r="E33" s="46"/>
      <c r="F33" s="46">
        <f>TRUNC(E33*D33,0)</f>
        <v>0</v>
      </c>
      <c r="G33" s="46"/>
      <c r="H33" s="46">
        <f>TRUNC(G33*D33,1)</f>
        <v>0</v>
      </c>
      <c r="I33" s="46"/>
      <c r="J33" s="46">
        <f>TRUNC(I33*D33,1)</f>
        <v>0</v>
      </c>
      <c r="K33" s="46">
        <f>TRUNC(E33+G33+I33,1)</f>
        <v>0</v>
      </c>
      <c r="L33" s="47">
        <f>TRUNC(F33+H33+J33,1)</f>
        <v>0</v>
      </c>
      <c r="M33" s="54"/>
      <c r="N33" s="42"/>
      <c r="O33" s="42"/>
      <c r="P33" s="42"/>
      <c r="Q33" s="42"/>
      <c r="R33" s="42"/>
      <c r="S33" s="48"/>
      <c r="T33" s="48"/>
      <c r="U33" s="48"/>
    </row>
    <row r="34" spans="1:21" ht="30" customHeight="1">
      <c r="A34" s="43" t="s">
        <v>122</v>
      </c>
      <c r="B34" s="43" t="s">
        <v>29</v>
      </c>
      <c r="C34" s="43" t="s">
        <v>34</v>
      </c>
      <c r="D34" s="45">
        <v>2</v>
      </c>
      <c r="E34" s="46"/>
      <c r="F34" s="46"/>
      <c r="G34" s="46"/>
      <c r="H34" s="46"/>
      <c r="I34" s="46"/>
      <c r="J34" s="46">
        <f>TRUNC(I34*D34,1)</f>
        <v>0</v>
      </c>
      <c r="K34" s="46">
        <f>TRUNC(E34+G34+I34,1)</f>
        <v>0</v>
      </c>
      <c r="L34" s="47">
        <f>TRUNC(F34+H34+J34,1)</f>
        <v>0</v>
      </c>
      <c r="M34" s="54"/>
      <c r="N34" s="42"/>
      <c r="O34" s="42"/>
      <c r="P34" s="42"/>
      <c r="Q34" s="42"/>
      <c r="R34" s="42"/>
      <c r="S34" s="48"/>
      <c r="T34" s="48"/>
      <c r="U34" s="48"/>
    </row>
    <row r="35" spans="1:21" ht="30" customHeight="1">
      <c r="A35" s="49" t="s">
        <v>102</v>
      </c>
      <c r="B35" s="43"/>
      <c r="C35" s="43"/>
      <c r="D35" s="45"/>
      <c r="E35" s="46"/>
      <c r="F35" s="46">
        <f>SUM(F33:F34)</f>
        <v>0</v>
      </c>
      <c r="G35" s="46"/>
      <c r="H35" s="46">
        <f>SUM(H33:H34)</f>
        <v>0</v>
      </c>
      <c r="I35" s="46"/>
      <c r="J35" s="46">
        <f>SUM(J33:J34)</f>
        <v>0</v>
      </c>
      <c r="K35" s="46"/>
      <c r="L35" s="46">
        <f>SUM(L33:L34)</f>
        <v>0</v>
      </c>
      <c r="M35" s="55"/>
      <c r="N35" s="42"/>
      <c r="O35" s="42"/>
      <c r="P35" s="42"/>
      <c r="Q35" s="42"/>
      <c r="R35" s="42"/>
      <c r="S35" s="48"/>
      <c r="T35" s="48"/>
      <c r="U35" s="48"/>
    </row>
    <row r="36" spans="1:21" ht="30" customHeight="1">
      <c r="A36" s="49"/>
      <c r="B36" s="43"/>
      <c r="C36" s="43"/>
      <c r="D36" s="45"/>
      <c r="E36" s="46"/>
      <c r="F36" s="46"/>
      <c r="G36" s="46"/>
      <c r="H36" s="46"/>
      <c r="I36" s="46"/>
      <c r="J36" s="46"/>
      <c r="K36" s="46"/>
      <c r="L36" s="46"/>
      <c r="M36" s="55"/>
      <c r="N36" s="42"/>
      <c r="O36" s="42"/>
      <c r="P36" s="42"/>
      <c r="Q36" s="42"/>
      <c r="R36" s="42"/>
      <c r="S36" s="48"/>
      <c r="T36" s="48"/>
      <c r="U36" s="48"/>
    </row>
    <row r="37" spans="1:21" ht="30" customHeight="1">
      <c r="A37" s="43" t="s">
        <v>75</v>
      </c>
      <c r="B37" s="43"/>
      <c r="C37" s="44"/>
      <c r="D37" s="45"/>
      <c r="E37" s="46"/>
      <c r="F37" s="46"/>
      <c r="G37" s="46"/>
      <c r="H37" s="46"/>
      <c r="I37" s="46"/>
      <c r="J37" s="46"/>
      <c r="K37" s="46"/>
      <c r="L37" s="47"/>
      <c r="M37" s="55"/>
      <c r="N37" s="42" t="s">
        <v>56</v>
      </c>
      <c r="O37" s="42" t="s">
        <v>55</v>
      </c>
      <c r="P37" s="42" t="s">
        <v>82</v>
      </c>
      <c r="Q37" s="42" t="s">
        <v>82</v>
      </c>
      <c r="R37" s="42" t="s">
        <v>87</v>
      </c>
      <c r="S37" s="48"/>
      <c r="T37" s="48"/>
      <c r="U37" s="48"/>
    </row>
    <row r="38" spans="1:21" ht="30" customHeight="1">
      <c r="A38" s="43" t="s">
        <v>99</v>
      </c>
      <c r="B38" s="43" t="s">
        <v>105</v>
      </c>
      <c r="C38" s="43" t="s">
        <v>95</v>
      </c>
      <c r="D38" s="58">
        <v>10.512800000000002</v>
      </c>
      <c r="E38" s="46"/>
      <c r="F38" s="46">
        <f>TRUNC(E38*D38,0)</f>
        <v>0</v>
      </c>
      <c r="G38" s="46"/>
      <c r="H38" s="46">
        <f>TRUNC(G38*D38,1)</f>
        <v>0</v>
      </c>
      <c r="I38" s="46"/>
      <c r="J38" s="46">
        <f>TRUNC(I38*D38,1)</f>
        <v>0</v>
      </c>
      <c r="K38" s="46">
        <f>TRUNC(E38+G38+I38,1)</f>
        <v>0</v>
      </c>
      <c r="L38" s="47">
        <f>TRUNC(F38+H38+J38,1)</f>
        <v>0</v>
      </c>
      <c r="M38" s="54"/>
      <c r="N38" s="42"/>
      <c r="O38" s="42"/>
      <c r="P38" s="42"/>
      <c r="Q38" s="42"/>
      <c r="R38" s="42"/>
      <c r="S38" s="48"/>
      <c r="T38" s="48"/>
      <c r="U38" s="48"/>
    </row>
    <row r="39" spans="1:21" ht="30" customHeight="1">
      <c r="A39" s="43" t="s">
        <v>161</v>
      </c>
      <c r="B39" s="43" t="s">
        <v>160</v>
      </c>
      <c r="C39" s="43" t="s">
        <v>95</v>
      </c>
      <c r="D39" s="58">
        <v>10.512800000000002</v>
      </c>
      <c r="E39" s="46"/>
      <c r="F39" s="46"/>
      <c r="G39" s="46"/>
      <c r="H39" s="46"/>
      <c r="I39" s="46"/>
      <c r="J39" s="46">
        <f>TRUNC(I39*D39,1)</f>
        <v>0</v>
      </c>
      <c r="K39" s="46">
        <f>TRUNC(E39+G39+I39,1)</f>
        <v>0</v>
      </c>
      <c r="L39" s="47">
        <f>TRUNC(F39+H39+J39,1)</f>
        <v>0</v>
      </c>
      <c r="M39" s="54"/>
      <c r="N39" s="42"/>
      <c r="O39" s="42"/>
      <c r="P39" s="42"/>
      <c r="Q39" s="42"/>
      <c r="R39" s="42"/>
      <c r="S39" s="48"/>
      <c r="T39" s="48"/>
      <c r="U39" s="48"/>
    </row>
    <row r="40" spans="1:21" ht="30" customHeight="1">
      <c r="A40" s="49" t="s">
        <v>102</v>
      </c>
      <c r="B40" s="43"/>
      <c r="C40" s="43"/>
      <c r="D40" s="45"/>
      <c r="E40" s="46"/>
      <c r="F40" s="46">
        <f>SUM(F38:F39)</f>
        <v>0</v>
      </c>
      <c r="G40" s="46"/>
      <c r="H40" s="46">
        <f>SUM(H38:H39)</f>
        <v>0</v>
      </c>
      <c r="I40" s="46"/>
      <c r="J40" s="46">
        <f>SUM(J38:J39)</f>
        <v>0</v>
      </c>
      <c r="K40" s="46"/>
      <c r="L40" s="46">
        <f>SUM(L38:L39)</f>
        <v>0</v>
      </c>
      <c r="M40" s="55"/>
      <c r="N40" s="42"/>
      <c r="O40" s="42"/>
      <c r="P40" s="42"/>
      <c r="Q40" s="42"/>
      <c r="R40" s="42"/>
      <c r="S40" s="48"/>
      <c r="T40" s="48"/>
      <c r="U40" s="48"/>
    </row>
    <row r="41" spans="1:21" ht="30" customHeight="1">
      <c r="A41" s="49"/>
      <c r="B41" s="43"/>
      <c r="C41" s="43"/>
      <c r="D41" s="45"/>
      <c r="E41" s="46"/>
      <c r="F41" s="46"/>
      <c r="G41" s="46"/>
      <c r="H41" s="46"/>
      <c r="I41" s="46"/>
      <c r="J41" s="46"/>
      <c r="K41" s="46"/>
      <c r="L41" s="46"/>
      <c r="M41" s="55"/>
      <c r="N41" s="42"/>
      <c r="O41" s="42"/>
      <c r="P41" s="42"/>
      <c r="Q41" s="42"/>
      <c r="R41" s="42"/>
      <c r="S41" s="48"/>
      <c r="T41" s="48"/>
      <c r="U41" s="48"/>
    </row>
    <row r="42" spans="1:21" ht="30" customHeight="1">
      <c r="A42" s="49"/>
      <c r="B42" s="43"/>
      <c r="C42" s="43"/>
      <c r="D42" s="45"/>
      <c r="E42" s="46"/>
      <c r="F42" s="46"/>
      <c r="G42" s="46"/>
      <c r="H42" s="46"/>
      <c r="I42" s="46"/>
      <c r="J42" s="46"/>
      <c r="K42" s="46"/>
      <c r="L42" s="46"/>
      <c r="M42" s="55"/>
      <c r="N42" s="42"/>
      <c r="O42" s="42"/>
      <c r="P42" s="42"/>
      <c r="Q42" s="42"/>
      <c r="R42" s="42"/>
      <c r="S42" s="48"/>
      <c r="T42" s="48"/>
      <c r="U42" s="48"/>
    </row>
    <row r="43" spans="1:21" ht="30" customHeight="1">
      <c r="A43" s="43"/>
      <c r="B43" s="35"/>
      <c r="C43" s="43"/>
      <c r="D43" s="45"/>
      <c r="E43" s="46"/>
      <c r="F43" s="46"/>
      <c r="G43" s="46"/>
      <c r="H43" s="46"/>
      <c r="I43" s="46"/>
      <c r="J43" s="46"/>
      <c r="K43" s="46"/>
      <c r="L43" s="47"/>
      <c r="M43" s="55"/>
      <c r="N43" s="42"/>
      <c r="O43" s="42"/>
      <c r="P43" s="42"/>
      <c r="Q43" s="42"/>
      <c r="R43" s="42"/>
      <c r="S43" s="48"/>
      <c r="T43" s="48"/>
      <c r="U43" s="48"/>
    </row>
    <row r="44" spans="1:21" ht="30" customHeight="1">
      <c r="A44" s="44" t="s">
        <v>26</v>
      </c>
      <c r="B44" s="44" t="s">
        <v>38</v>
      </c>
      <c r="C44" s="44" t="s">
        <v>38</v>
      </c>
      <c r="D44" s="43"/>
      <c r="E44" s="56"/>
      <c r="F44" s="46">
        <f>F9+F22+F30+F35</f>
        <v>0</v>
      </c>
      <c r="G44" s="46"/>
      <c r="H44" s="46">
        <f>H9+H22+H30+H35</f>
        <v>0</v>
      </c>
      <c r="I44" s="46"/>
      <c r="J44" s="46">
        <f>J9+J22+J30+J35</f>
        <v>0</v>
      </c>
      <c r="K44" s="46"/>
      <c r="L44" s="46">
        <f>L9+L22+L30+L35</f>
        <v>0</v>
      </c>
      <c r="M44" s="55"/>
      <c r="N44" s="42" t="s">
        <v>127</v>
      </c>
      <c r="O44" s="42" t="s">
        <v>127</v>
      </c>
      <c r="P44" s="42" t="s">
        <v>38</v>
      </c>
      <c r="Q44" s="42" t="s">
        <v>38</v>
      </c>
      <c r="R44" s="42" t="s">
        <v>38</v>
      </c>
      <c r="S44" s="48"/>
      <c r="T44" s="48"/>
      <c r="U44" s="48"/>
    </row>
    <row r="45" spans="1:21" ht="30" hidden="1" customHeight="1">
      <c r="A45" s="44"/>
      <c r="B45" s="44"/>
      <c r="C45" s="44"/>
      <c r="D45" s="43"/>
      <c r="E45" s="56"/>
      <c r="F45" s="46"/>
      <c r="G45" s="46"/>
      <c r="H45" s="46"/>
      <c r="I45" s="46"/>
      <c r="J45" s="46"/>
      <c r="K45" s="46"/>
      <c r="L45" s="46"/>
      <c r="M45" s="55"/>
      <c r="N45" s="42"/>
      <c r="O45" s="42"/>
      <c r="P45" s="42"/>
      <c r="Q45" s="42"/>
      <c r="R45" s="42"/>
      <c r="S45" s="48"/>
      <c r="T45" s="48"/>
      <c r="U45" s="48"/>
    </row>
  </sheetData>
  <mergeCells count="18">
    <mergeCell ref="Q2:Q3"/>
    <mergeCell ref="R2:R3"/>
    <mergeCell ref="T2:T3"/>
    <mergeCell ref="U2:U3"/>
    <mergeCell ref="S2:S3"/>
    <mergeCell ref="N2:N3"/>
    <mergeCell ref="O2:O3"/>
    <mergeCell ref="P2:P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49" type="noConversion"/>
  <pageMargins left="0.53125" right="0.41388890147209167" top="0.74750000238418579" bottom="0.74750000238418579" header="0.31486111879348755" footer="0.31486111879348755"/>
  <pageSetup paperSize="9" scale="55" orientation="landscape" r:id="rId1"/>
  <rowBreaks count="5" manualBreakCount="5">
    <brk id="22" max="12" man="1"/>
    <brk id="56" max="1048575" man="1"/>
    <brk id="85" max="1048575" man="1"/>
    <brk id="114" max="1048575" man="1"/>
    <brk id="149" max="1048575" man="1"/>
  </rowBreaks>
  <colBreaks count="1" manualBreakCount="1">
    <brk id="13" max="163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30"/>
  <sheetViews>
    <sheetView zoomScaleNormal="100" workbookViewId="0"/>
  </sheetViews>
  <sheetFormatPr defaultColWidth="9" defaultRowHeight="16.5"/>
  <sheetData>
    <row r="1" spans="1:7">
      <c r="A1" t="s">
        <v>24</v>
      </c>
    </row>
    <row r="2" spans="1:7">
      <c r="A2" s="1" t="s">
        <v>124</v>
      </c>
      <c r="B2" t="s">
        <v>11</v>
      </c>
    </row>
    <row r="3" spans="1:7">
      <c r="A3" s="1" t="s">
        <v>139</v>
      </c>
      <c r="B3" t="s">
        <v>32</v>
      </c>
    </row>
    <row r="4" spans="1:7">
      <c r="A4" s="1" t="s">
        <v>126</v>
      </c>
      <c r="B4">
        <v>5</v>
      </c>
    </row>
    <row r="5" spans="1:7">
      <c r="A5" s="1" t="s">
        <v>132</v>
      </c>
      <c r="B5">
        <v>5</v>
      </c>
    </row>
    <row r="6" spans="1:7">
      <c r="A6" s="1" t="s">
        <v>141</v>
      </c>
      <c r="B6" t="s">
        <v>66</v>
      </c>
    </row>
    <row r="7" spans="1:7">
      <c r="A7" s="1" t="s">
        <v>73</v>
      </c>
      <c r="B7" t="s">
        <v>11</v>
      </c>
      <c r="C7">
        <v>1</v>
      </c>
    </row>
    <row r="8" spans="1:7">
      <c r="A8" s="1" t="s">
        <v>79</v>
      </c>
      <c r="B8" t="s">
        <v>11</v>
      </c>
      <c r="C8">
        <v>2</v>
      </c>
    </row>
    <row r="9" spans="1:7">
      <c r="A9" s="1" t="s">
        <v>14</v>
      </c>
      <c r="B9" t="s">
        <v>135</v>
      </c>
      <c r="C9" t="s">
        <v>140</v>
      </c>
      <c r="D9" t="s">
        <v>119</v>
      </c>
      <c r="E9" t="s">
        <v>131</v>
      </c>
      <c r="F9" t="s">
        <v>125</v>
      </c>
      <c r="G9" t="s">
        <v>117</v>
      </c>
    </row>
    <row r="10" spans="1:7">
      <c r="A10" s="1" t="s">
        <v>13</v>
      </c>
      <c r="B10">
        <v>0</v>
      </c>
      <c r="C10">
        <v>0</v>
      </c>
      <c r="D10">
        <v>0</v>
      </c>
    </row>
    <row r="11" spans="1:7">
      <c r="A11" s="1" t="s">
        <v>128</v>
      </c>
      <c r="B11" t="s">
        <v>167</v>
      </c>
      <c r="C11">
        <v>3</v>
      </c>
    </row>
    <row r="12" spans="1:7">
      <c r="A12" s="1" t="s">
        <v>80</v>
      </c>
      <c r="B12" t="s">
        <v>167</v>
      </c>
      <c r="C12">
        <v>3</v>
      </c>
    </row>
    <row r="13" spans="1:7">
      <c r="A13" s="1" t="s">
        <v>72</v>
      </c>
      <c r="B13" t="s">
        <v>167</v>
      </c>
      <c r="C13">
        <v>2</v>
      </c>
    </row>
    <row r="14" spans="1:7">
      <c r="A14" s="1" t="s">
        <v>123</v>
      </c>
      <c r="B14" t="s">
        <v>11</v>
      </c>
      <c r="C14">
        <v>5</v>
      </c>
    </row>
    <row r="15" spans="1:7">
      <c r="A15" s="1" t="s">
        <v>78</v>
      </c>
      <c r="B15" t="s">
        <v>170</v>
      </c>
      <c r="C15" t="s">
        <v>64</v>
      </c>
      <c r="D15" t="s">
        <v>64</v>
      </c>
      <c r="E15" t="s">
        <v>64</v>
      </c>
      <c r="F15" t="s">
        <v>64</v>
      </c>
    </row>
    <row r="16" spans="1:7">
      <c r="A16" s="1" t="s">
        <v>77</v>
      </c>
      <c r="B16">
        <v>0</v>
      </c>
      <c r="C16">
        <v>0</v>
      </c>
    </row>
    <row r="17" spans="1:13">
      <c r="A17" s="1" t="s">
        <v>71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>
      <c r="A18" s="1" t="s">
        <v>74</v>
      </c>
      <c r="B18">
        <v>0</v>
      </c>
      <c r="C18">
        <v>0</v>
      </c>
    </row>
    <row r="21" spans="1:13">
      <c r="A21" t="s">
        <v>7</v>
      </c>
      <c r="B21" t="s">
        <v>130</v>
      </c>
      <c r="C21" t="s">
        <v>118</v>
      </c>
    </row>
    <row r="22" spans="1:13">
      <c r="A22">
        <v>1</v>
      </c>
      <c r="B22" t="s">
        <v>137</v>
      </c>
      <c r="C22" t="s">
        <v>166</v>
      </c>
    </row>
    <row r="23" spans="1:13">
      <c r="A23">
        <v>2</v>
      </c>
      <c r="B23" t="s">
        <v>31</v>
      </c>
      <c r="C23" t="s">
        <v>9</v>
      </c>
    </row>
    <row r="24" spans="1:13">
      <c r="A24">
        <v>3</v>
      </c>
      <c r="B24" t="s">
        <v>120</v>
      </c>
      <c r="C24" t="s">
        <v>5</v>
      </c>
    </row>
    <row r="25" spans="1:13">
      <c r="A25">
        <v>4</v>
      </c>
      <c r="B25" t="s">
        <v>96</v>
      </c>
      <c r="C25" t="s">
        <v>165</v>
      </c>
    </row>
    <row r="26" spans="1:13">
      <c r="A26">
        <v>5</v>
      </c>
    </row>
    <row r="27" spans="1:13">
      <c r="A27">
        <v>6</v>
      </c>
    </row>
    <row r="28" spans="1:13">
      <c r="A28">
        <v>7</v>
      </c>
    </row>
    <row r="29" spans="1:13">
      <c r="A29">
        <v>8</v>
      </c>
    </row>
    <row r="30" spans="1:13">
      <c r="A30">
        <v>9</v>
      </c>
    </row>
  </sheetData>
  <phoneticPr fontId="49" type="noConversion"/>
  <pageMargins left="0.69972223043441772" right="0.69972223043441772" top="0.75" bottom="0.75" header="0.30000001192092896" footer="0.300000011920928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원가계산서</vt:lpstr>
      <vt:lpstr>공종별집계표</vt:lpstr>
      <vt:lpstr>내역서(송천동)</vt:lpstr>
      <vt:lpstr>공사설정</vt:lpstr>
      <vt:lpstr>공종별집계표!Print_Area</vt:lpstr>
      <vt:lpstr>'내역서(송천동)'!Print_Area</vt:lpstr>
      <vt:lpstr>'내역서(송천동)'!Print_Titles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대신적산엔지니어링</dc:creator>
  <cp:lastModifiedBy>이영우</cp:lastModifiedBy>
  <cp:revision>39</cp:revision>
  <cp:lastPrinted>2016-10-13T10:34:12Z</cp:lastPrinted>
  <dcterms:created xsi:type="dcterms:W3CDTF">2013-09-13T07:00:19Z</dcterms:created>
  <dcterms:modified xsi:type="dcterms:W3CDTF">2016-10-17T07:13:51Z</dcterms:modified>
</cp:coreProperties>
</file>