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8765" windowHeight="11295" tabRatio="831"/>
  </bookViews>
  <sheets>
    <sheet name="원가계산" sheetId="1" r:id="rId1"/>
    <sheet name="내역서" sheetId="2" r:id="rId2"/>
    <sheet name="노임" sheetId="3" state="hidden" r:id="rId3"/>
    <sheet name="물량산출" sheetId="4" r:id="rId4"/>
    <sheet name="Sheet1" sheetId="5" r:id="rId5"/>
  </sheets>
  <definedNames>
    <definedName name="_xlnm.Print_Area" localSheetId="1">내역서!$A$1:$O$24</definedName>
  </definedNames>
  <calcPr calcId="125725" iterate="1"/>
</workbook>
</file>

<file path=xl/calcChain.xml><?xml version="1.0" encoding="utf-8"?>
<calcChain xmlns="http://schemas.openxmlformats.org/spreadsheetml/2006/main">
  <c r="D17" i="1"/>
  <c r="K28" i="4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H4"/>
  <c r="F4"/>
  <c r="D3"/>
  <c r="K3" s="1"/>
  <c r="G23" i="2"/>
  <c r="H23" s="1"/>
  <c r="F23"/>
  <c r="G22"/>
  <c r="H22" s="1"/>
  <c r="F22"/>
  <c r="G21"/>
  <c r="H21" s="1"/>
  <c r="F21"/>
  <c r="H20"/>
  <c r="G20"/>
  <c r="F20"/>
  <c r="G19"/>
  <c r="H19" s="1"/>
  <c r="F19"/>
  <c r="G18"/>
  <c r="H18" s="1"/>
  <c r="F18"/>
  <c r="G17"/>
  <c r="H17" s="1"/>
  <c r="F17"/>
  <c r="G16"/>
  <c r="H16" s="1"/>
  <c r="F16"/>
  <c r="G15"/>
  <c r="H15" s="1"/>
  <c r="F15"/>
  <c r="G14"/>
  <c r="H14" s="1"/>
  <c r="F14"/>
  <c r="H13"/>
  <c r="F13"/>
  <c r="H12"/>
  <c r="F12"/>
  <c r="H11"/>
  <c r="F11"/>
  <c r="H10"/>
  <c r="F10"/>
  <c r="H9"/>
  <c r="F9"/>
  <c r="H8"/>
  <c r="F8"/>
  <c r="H7"/>
  <c r="F7"/>
  <c r="H6"/>
  <c r="F6"/>
  <c r="F24" s="1"/>
  <c r="D4" i="1" s="1"/>
  <c r="D6" s="1"/>
  <c r="A4" i="2"/>
  <c r="H24" l="1"/>
  <c r="D7" i="1" s="1"/>
  <c r="D8" l="1"/>
  <c r="D9" s="1"/>
  <c r="D12" l="1"/>
  <c r="D11"/>
  <c r="D13"/>
  <c r="D14" l="1"/>
  <c r="D15" s="1"/>
  <c r="D16" l="1"/>
  <c r="D18" l="1"/>
  <c r="D19" s="1"/>
  <c r="D20" s="1"/>
  <c r="D22" s="1"/>
</calcChain>
</file>

<file path=xl/sharedStrings.xml><?xml version="1.0" encoding="utf-8"?>
<sst xmlns="http://schemas.openxmlformats.org/spreadsheetml/2006/main" count="398" uniqueCount="206">
  <si>
    <t>일    반    관    리    비</t>
  </si>
  <si>
    <t>공      급      가      액</t>
  </si>
  <si>
    <t>부    가    가    치    세</t>
  </si>
  <si>
    <t>도          급          액</t>
  </si>
  <si>
    <t>이                      윤</t>
  </si>
  <si>
    <t>통신내선공</t>
  </si>
  <si>
    <t>플랜트계장공</t>
  </si>
  <si>
    <t>배전활선전공</t>
  </si>
  <si>
    <t>광케이블설치사</t>
  </si>
  <si>
    <t>한식석공</t>
  </si>
  <si>
    <t>공급가액의</t>
  </si>
  <si>
    <t>지적기능사</t>
  </si>
  <si>
    <t>중급품질관리원</t>
  </si>
  <si>
    <t>S/W시험사</t>
  </si>
  <si>
    <t>배전전공</t>
  </si>
  <si>
    <t>자  재</t>
  </si>
  <si>
    <t>보통인부</t>
  </si>
  <si>
    <t>내선전공</t>
  </si>
  <si>
    <t>철도신호공</t>
  </si>
  <si>
    <t>*5007</t>
  </si>
  <si>
    <t>한식와공</t>
  </si>
  <si>
    <t>통신관련기사</t>
  </si>
  <si>
    <t>한식목공</t>
  </si>
  <si>
    <t>건설기계운전사</t>
  </si>
  <si>
    <t>플랜트제관공</t>
  </si>
  <si>
    <t>노  무</t>
  </si>
  <si>
    <t>노무내역</t>
  </si>
  <si>
    <t>배관공(수도)</t>
  </si>
  <si>
    <t>화약취급공</t>
  </si>
  <si>
    <t>단  가</t>
  </si>
  <si>
    <t>지적기사</t>
  </si>
  <si>
    <t>기계설비공</t>
  </si>
  <si>
    <t>변전전공</t>
  </si>
  <si>
    <t>일반기계운전사</t>
  </si>
  <si>
    <t>작업반장</t>
  </si>
  <si>
    <t>특급품질관리원</t>
  </si>
  <si>
    <t>건축목공</t>
  </si>
  <si>
    <t>공  종</t>
  </si>
  <si>
    <t>보일러공</t>
  </si>
  <si>
    <t>비   고</t>
  </si>
  <si>
    <t>콘크리트공</t>
  </si>
  <si>
    <t>한식목공조공</t>
  </si>
  <si>
    <t>석면해체공</t>
  </si>
  <si>
    <t>통신케이블공</t>
  </si>
  <si>
    <t>플랜트배관공</t>
  </si>
  <si>
    <t>지붕잇기공</t>
  </si>
  <si>
    <t>송전전공</t>
  </si>
  <si>
    <t>제철축로공</t>
  </si>
  <si>
    <t>통신설비공</t>
  </si>
  <si>
    <t>인력운반공</t>
  </si>
  <si>
    <t>고급품질관리원</t>
  </si>
  <si>
    <t>L2 스위치</t>
  </si>
  <si>
    <t>석조각공</t>
  </si>
  <si>
    <t>전기공사기사</t>
  </si>
  <si>
    <t>한식와공조공</t>
  </si>
  <si>
    <t>목조각공</t>
  </si>
  <si>
    <t>플랜트덕트공</t>
  </si>
  <si>
    <t>송전활선전공</t>
  </si>
  <si>
    <t>초급품질관리원</t>
  </si>
  <si>
    <t>한식미장공</t>
  </si>
  <si>
    <t>특별인부</t>
  </si>
  <si>
    <t>H/W시험사</t>
  </si>
  <si>
    <t>준설선선장</t>
  </si>
  <si>
    <t>준설선운전사</t>
  </si>
  <si>
    <t>지적산업기사</t>
  </si>
  <si>
    <t>고압케이블전공</t>
  </si>
  <si>
    <t>준설선기관사</t>
  </si>
  <si>
    <t>형틀목공</t>
  </si>
  <si>
    <t>통신외선공</t>
  </si>
  <si>
    <t>통신케이블</t>
  </si>
  <si>
    <t>판넬조립공</t>
  </si>
  <si>
    <t>플랜트용접공</t>
  </si>
  <si>
    <t>플랜트전공</t>
  </si>
  <si>
    <t>무선안테나공</t>
  </si>
  <si>
    <t>플랜트특별인부</t>
  </si>
  <si>
    <t>비파괴시험공</t>
  </si>
  <si>
    <t>화물차운전사</t>
  </si>
  <si>
    <t>저압케이블전공</t>
  </si>
  <si>
    <t>직접노무비의</t>
  </si>
  <si>
    <t>드잡이공</t>
  </si>
  <si>
    <t>원자력용접공</t>
  </si>
  <si>
    <t>플랜트보온공</t>
  </si>
  <si>
    <t>특수화공</t>
  </si>
  <si>
    <t>통신관련기능사</t>
  </si>
  <si>
    <t>건설기계조장</t>
  </si>
  <si>
    <t>금  액</t>
  </si>
  <si>
    <t>직  접  노  무  비</t>
  </si>
  <si>
    <t>총          계</t>
  </si>
  <si>
    <t>1000*600*600</t>
  </si>
  <si>
    <t>노무비+경비+일반관리비의</t>
  </si>
  <si>
    <t>기   계    경   비</t>
  </si>
  <si>
    <t>간  접  재  료  비</t>
  </si>
  <si>
    <t>고  용  보  험  료</t>
  </si>
  <si>
    <t>매입용, Cat.5E 2구</t>
  </si>
  <si>
    <t>직  접  재  료  비</t>
  </si>
  <si>
    <t>기   타    경   비</t>
  </si>
  <si>
    <t>산  재  보  험  료</t>
  </si>
  <si>
    <t>[소           계]</t>
  </si>
  <si>
    <t>노출배관용,16mm, 1방출</t>
  </si>
  <si>
    <t>간  접  노  무  비</t>
  </si>
  <si>
    <t>제도사</t>
  </si>
  <si>
    <t>철근공</t>
  </si>
  <si>
    <t>계</t>
  </si>
  <si>
    <t>용접공</t>
  </si>
  <si>
    <t>도장공</t>
  </si>
  <si>
    <t>미장공</t>
  </si>
  <si>
    <t>전선관</t>
  </si>
  <si>
    <t>내장공</t>
  </si>
  <si>
    <t>비</t>
  </si>
  <si>
    <t>할석공</t>
  </si>
  <si>
    <t>직종명</t>
  </si>
  <si>
    <t>수 량</t>
  </si>
  <si>
    <t>보링공</t>
  </si>
  <si>
    <t>화공</t>
  </si>
  <si>
    <t>철판공</t>
  </si>
  <si>
    <t>경</t>
  </si>
  <si>
    <t>료</t>
  </si>
  <si>
    <t>도편수</t>
  </si>
  <si>
    <t>덕트공</t>
  </si>
  <si>
    <t>위생공</t>
  </si>
  <si>
    <t>공</t>
  </si>
  <si>
    <t>석공</t>
  </si>
  <si>
    <t>계장공</t>
  </si>
  <si>
    <t>배관공</t>
  </si>
  <si>
    <t>철공</t>
  </si>
  <si>
    <t>줄눈공</t>
  </si>
  <si>
    <t>가</t>
  </si>
  <si>
    <t>순</t>
  </si>
  <si>
    <t>벌목부</t>
  </si>
  <si>
    <t>잠수부</t>
  </si>
  <si>
    <t>착암공</t>
  </si>
  <si>
    <t>공 량</t>
  </si>
  <si>
    <t>할증</t>
  </si>
  <si>
    <t>조력공</t>
  </si>
  <si>
    <t>창호공</t>
  </si>
  <si>
    <t>단 위</t>
  </si>
  <si>
    <t>철골공</t>
  </si>
  <si>
    <t>연마공</t>
  </si>
  <si>
    <t>선원</t>
  </si>
  <si>
    <t>조경공</t>
  </si>
  <si>
    <t>규격</t>
  </si>
  <si>
    <t>코킹공</t>
  </si>
  <si>
    <t>노</t>
  </si>
  <si>
    <t>보온공</t>
  </si>
  <si>
    <t>포장공</t>
  </si>
  <si>
    <t>무</t>
  </si>
  <si>
    <t>노무비</t>
  </si>
  <si>
    <t>-</t>
  </si>
  <si>
    <t>타일공</t>
  </si>
  <si>
    <t>조적공</t>
  </si>
  <si>
    <t>비계공</t>
  </si>
  <si>
    <t>품명</t>
  </si>
  <si>
    <t>견출공</t>
  </si>
  <si>
    <t>유리공</t>
  </si>
  <si>
    <t>m</t>
  </si>
  <si>
    <t>6층</t>
  </si>
  <si>
    <t>7층</t>
  </si>
  <si>
    <t>도배공</t>
  </si>
  <si>
    <t>금 액</t>
  </si>
  <si>
    <t>포설공</t>
  </si>
  <si>
    <t>사이</t>
  </si>
  <si>
    <t>궤도공</t>
  </si>
  <si>
    <t>개</t>
  </si>
  <si>
    <t>방수공</t>
  </si>
  <si>
    <t>아웃렛</t>
  </si>
  <si>
    <t>M</t>
  </si>
  <si>
    <t>플러그</t>
  </si>
  <si>
    <t>키폰</t>
  </si>
  <si>
    <t>박스</t>
  </si>
  <si>
    <t>통신랙</t>
  </si>
  <si>
    <t>대</t>
  </si>
  <si>
    <t>재</t>
  </si>
  <si>
    <t>3층</t>
  </si>
  <si>
    <t>10/100/1000 2 SFP</t>
  </si>
  <si>
    <t>고객정보보호 전담팀 시설 통신공사</t>
  </si>
  <si>
    <t>내       역       서</t>
  </si>
  <si>
    <t>비                 목</t>
  </si>
  <si>
    <t>물   량   산   출   서</t>
  </si>
  <si>
    <t>공  사  원  가  계  산  서</t>
  </si>
  <si>
    <t>UTP Cat.5E / 4Pr</t>
  </si>
  <si>
    <t>전기공사산업기사</t>
  </si>
  <si>
    <t>비         고</t>
  </si>
  <si>
    <t>노   무   비</t>
  </si>
  <si>
    <t>플랜트특수용접공</t>
  </si>
  <si>
    <t>원자력품질관리사</t>
  </si>
  <si>
    <t>원자력플랜트전공</t>
  </si>
  <si>
    <t>구    성    비</t>
  </si>
  <si>
    <t>규       격</t>
  </si>
  <si>
    <t>공         종</t>
  </si>
  <si>
    <t>특고압케이블전공</t>
  </si>
  <si>
    <t>플랜트케이블전공</t>
  </si>
  <si>
    <t>재료비+노무비+경비의</t>
  </si>
  <si>
    <t>통신관련산업기사</t>
  </si>
  <si>
    <t>재료비+노무비의</t>
  </si>
  <si>
    <t>자   재   비</t>
  </si>
  <si>
    <t>원자력기계설치공</t>
  </si>
  <si>
    <t>플랜트기계설치공</t>
  </si>
  <si>
    <t>난연 CD, 16mm</t>
  </si>
  <si>
    <t>RJ45-18Pin</t>
  </si>
  <si>
    <t>LDP-9030DH</t>
  </si>
  <si>
    <t>최대9.1%</t>
    <phoneticPr fontId="19" type="noConversion"/>
  </si>
  <si>
    <t>3.8% (법정)</t>
    <phoneticPr fontId="19" type="noConversion"/>
  </si>
  <si>
    <t>0.87% (법정)</t>
    <phoneticPr fontId="19" type="noConversion"/>
  </si>
  <si>
    <t>최대 6%</t>
    <phoneticPr fontId="19" type="noConversion"/>
  </si>
  <si>
    <t>최대 10%</t>
    <phoneticPr fontId="19" type="noConversion"/>
  </si>
  <si>
    <t>최대 4.34%</t>
    <phoneticPr fontId="19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</si>
</sst>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_ "/>
    <numFmt numFmtId="177" formatCode="_-* #,##0_-;\-* #,##0_-;_-* &quot;-&quot;??_-;_-@_-"/>
    <numFmt numFmtId="178" formatCode="_-* #,##0.000_-;\-* #,##0.000_-;_-* &quot;-&quot;???_-;_-@_-"/>
    <numFmt numFmtId="179" formatCode="#,##0_);[Red]\(#,##0\)"/>
    <numFmt numFmtId="180" formatCode="0.000_);[Red]\(0.000\)"/>
    <numFmt numFmtId="181" formatCode="yyyy\.mm"/>
    <numFmt numFmtId="182" formatCode="#,##0.00&quot;kg&quot;"/>
  </numFmts>
  <fonts count="20">
    <font>
      <sz val="11"/>
      <color rgb="FF000000"/>
      <name val="돋움"/>
    </font>
    <font>
      <sz val="12"/>
      <color rgb="FF000000"/>
      <name val="바탕체"/>
      <family val="1"/>
      <charset val="129"/>
    </font>
    <font>
      <sz val="13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u/>
      <sz val="16"/>
      <color rgb="FF000000"/>
      <name val="굴림체"/>
      <family val="3"/>
      <charset val="129"/>
    </font>
    <font>
      <sz val="10"/>
      <color rgb="FF000000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sz val="10"/>
      <color rgb="FF000000"/>
      <name val="돋움"/>
      <family val="3"/>
      <charset val="129"/>
    </font>
    <font>
      <sz val="10"/>
      <color rgb="FF000000"/>
      <name val="Arial"/>
      <family val="2"/>
    </font>
    <font>
      <b/>
      <sz val="10"/>
      <color rgb="FF000000"/>
      <name val="한컴바탕"/>
      <family val="1"/>
      <charset val="129"/>
    </font>
    <font>
      <sz val="10"/>
      <color rgb="FF000000"/>
      <name val="한컴바탕"/>
      <family val="1"/>
      <charset val="129"/>
    </font>
    <font>
      <b/>
      <sz val="10"/>
      <color rgb="FFFF0000"/>
      <name val="한컴바탕"/>
      <family val="1"/>
      <charset val="129"/>
    </font>
    <font>
      <sz val="10"/>
      <color rgb="FFFF0000"/>
      <name val="한컴바탕"/>
      <family val="1"/>
      <charset val="129"/>
    </font>
    <font>
      <sz val="11"/>
      <color rgb="FFFFFFFF"/>
      <name val="돋움"/>
      <family val="3"/>
      <charset val="129"/>
    </font>
    <font>
      <sz val="10"/>
      <color rgb="FFFF0000"/>
      <name val="한컴바탕"/>
      <family val="1"/>
      <charset val="129"/>
    </font>
    <font>
      <b/>
      <sz val="10"/>
      <color rgb="FFFF0000"/>
      <name val="한컴바탕"/>
      <family val="1"/>
      <charset val="129"/>
    </font>
    <font>
      <b/>
      <sz val="15"/>
      <color rgb="FF000000"/>
      <name val="돋움"/>
      <family val="3"/>
      <charset val="129"/>
    </font>
    <font>
      <u/>
      <sz val="18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E6EEF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8" fillId="0" borderId="0">
      <alignment vertical="center"/>
    </xf>
    <xf numFmtId="0" fontId="1" fillId="0" borderId="0"/>
    <xf numFmtId="0" fontId="8" fillId="0" borderId="0"/>
  </cellStyleXfs>
  <cellXfs count="86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176" fontId="0" fillId="0" borderId="0" xfId="0" applyNumberFormat="1" applyFont="1" applyFill="1" applyBorder="1" applyAlignment="1" applyProtection="1">
      <alignment vertical="center"/>
    </xf>
    <xf numFmtId="0" fontId="2" fillId="0" borderId="0" xfId="2" applyNumberFormat="1" applyFont="1" applyBorder="1" applyAlignment="1">
      <alignment vertical="center"/>
    </xf>
    <xf numFmtId="0" fontId="3" fillId="0" borderId="1" xfId="2" applyNumberFormat="1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center" vertical="center"/>
    </xf>
    <xf numFmtId="41" fontId="3" fillId="0" borderId="2" xfId="1" applyNumberFormat="1" applyFont="1" applyBorder="1" applyAlignment="1">
      <alignment vertical="center"/>
    </xf>
    <xf numFmtId="0" fontId="3" fillId="0" borderId="3" xfId="2" applyNumberFormat="1" applyFont="1" applyBorder="1" applyAlignment="1">
      <alignment horizontal="right" vertical="center"/>
    </xf>
    <xf numFmtId="10" fontId="3" fillId="0" borderId="4" xfId="2" applyNumberFormat="1" applyFont="1" applyFill="1" applyBorder="1" applyAlignment="1" applyProtection="1">
      <alignment horizontal="left" vertical="center"/>
    </xf>
    <xf numFmtId="0" fontId="3" fillId="0" borderId="5" xfId="2" applyNumberFormat="1" applyFont="1" applyBorder="1" applyAlignment="1">
      <alignment horizontal="center" vertical="center"/>
    </xf>
    <xf numFmtId="41" fontId="3" fillId="0" borderId="5" xfId="1" applyNumberFormat="1" applyFont="1" applyBorder="1" applyAlignment="1">
      <alignment vertical="center"/>
    </xf>
    <xf numFmtId="0" fontId="3" fillId="0" borderId="6" xfId="2" applyNumberFormat="1" applyFont="1" applyBorder="1" applyAlignment="1">
      <alignment horizontal="right" vertical="center"/>
    </xf>
    <xf numFmtId="10" fontId="3" fillId="0" borderId="7" xfId="2" applyNumberFormat="1" applyFont="1" applyFill="1" applyBorder="1" applyAlignment="1" applyProtection="1">
      <alignment horizontal="left" vertical="center"/>
    </xf>
    <xf numFmtId="0" fontId="3" fillId="0" borderId="8" xfId="2" applyNumberFormat="1" applyFont="1" applyBorder="1" applyAlignment="1">
      <alignment horizontal="center" vertical="center"/>
    </xf>
    <xf numFmtId="41" fontId="3" fillId="0" borderId="8" xfId="1" applyNumberFormat="1" applyFont="1" applyBorder="1" applyAlignment="1">
      <alignment vertical="center"/>
    </xf>
    <xf numFmtId="0" fontId="3" fillId="0" borderId="9" xfId="2" applyNumberFormat="1" applyFont="1" applyBorder="1" applyAlignment="1">
      <alignment horizontal="right" vertical="center"/>
    </xf>
    <xf numFmtId="10" fontId="3" fillId="0" borderId="10" xfId="2" applyNumberFormat="1" applyFont="1" applyFill="1" applyBorder="1" applyAlignment="1" applyProtection="1">
      <alignment horizontal="left" vertical="center"/>
    </xf>
    <xf numFmtId="41" fontId="0" fillId="0" borderId="0" xfId="0" applyNumberFormat="1">
      <alignment vertical="center"/>
    </xf>
    <xf numFmtId="41" fontId="3" fillId="0" borderId="5" xfId="1" applyNumberFormat="1" applyFont="1" applyFill="1" applyBorder="1" applyAlignment="1" applyProtection="1">
      <alignment vertical="center"/>
    </xf>
    <xf numFmtId="41" fontId="3" fillId="0" borderId="1" xfId="1" applyNumberFormat="1" applyFont="1" applyBorder="1" applyAlignment="1">
      <alignment horizontal="center" vertical="center"/>
    </xf>
    <xf numFmtId="0" fontId="3" fillId="0" borderId="11" xfId="2" applyNumberFormat="1" applyFont="1" applyBorder="1" applyAlignment="1">
      <alignment horizontal="right" vertical="center"/>
    </xf>
    <xf numFmtId="10" fontId="3" fillId="0" borderId="12" xfId="2" applyNumberFormat="1" applyFont="1" applyFill="1" applyBorder="1" applyAlignment="1" applyProtection="1">
      <alignment horizontal="left" vertical="center"/>
    </xf>
    <xf numFmtId="177" fontId="3" fillId="0" borderId="1" xfId="1" applyNumberFormat="1" applyFont="1" applyBorder="1" applyAlignment="1">
      <alignment horizontal="center" vertical="center"/>
    </xf>
    <xf numFmtId="10" fontId="3" fillId="0" borderId="11" xfId="2" applyNumberFormat="1" applyFont="1" applyBorder="1" applyAlignment="1">
      <alignment horizontal="right" vertical="center"/>
    </xf>
    <xf numFmtId="0" fontId="3" fillId="0" borderId="11" xfId="2" applyNumberFormat="1" applyFont="1" applyBorder="1" applyAlignment="1">
      <alignment horizontal="left" vertical="center"/>
    </xf>
    <xf numFmtId="178" fontId="0" fillId="0" borderId="0" xfId="0" applyNumberFormat="1">
      <alignment vertical="center"/>
    </xf>
    <xf numFmtId="0" fontId="4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 shrinkToFit="1"/>
    </xf>
    <xf numFmtId="0" fontId="5" fillId="0" borderId="1" xfId="0" applyNumberFormat="1" applyFont="1" applyFill="1" applyBorder="1" applyAlignment="1" applyProtection="1">
      <alignment vertical="center" shrinkToFit="1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41" fontId="5" fillId="0" borderId="1" xfId="1" applyNumberFormat="1" applyFont="1" applyFill="1" applyBorder="1" applyAlignment="1" applyProtection="1">
      <alignment vertical="center" shrinkToFit="1"/>
    </xf>
    <xf numFmtId="179" fontId="5" fillId="0" borderId="1" xfId="1" applyNumberFormat="1" applyFont="1" applyFill="1" applyBorder="1" applyAlignment="1" applyProtection="1">
      <alignment vertical="center" shrinkToFit="1"/>
    </xf>
    <xf numFmtId="179" fontId="5" fillId="0" borderId="1" xfId="0" applyNumberFormat="1" applyFont="1" applyFill="1" applyBorder="1" applyAlignment="1" applyProtection="1">
      <alignment vertical="center" shrinkToFit="1"/>
    </xf>
    <xf numFmtId="0" fontId="0" fillId="0" borderId="0" xfId="0" applyNumberFormat="1" applyFont="1" applyFill="1" applyBorder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 shrinkToFit="1"/>
    </xf>
    <xf numFmtId="179" fontId="5" fillId="2" borderId="1" xfId="1" applyNumberFormat="1" applyFont="1" applyFill="1" applyBorder="1" applyAlignment="1" applyProtection="1">
      <alignment horizontal="center" vertical="center" shrinkToFit="1"/>
    </xf>
    <xf numFmtId="179" fontId="5" fillId="2" borderId="1" xfId="0" applyNumberFormat="1" applyFont="1" applyFill="1" applyBorder="1" applyAlignment="1" applyProtection="1">
      <alignment horizontal="center" vertical="center" shrinkToFit="1"/>
    </xf>
    <xf numFmtId="41" fontId="5" fillId="0" borderId="1" xfId="1" applyNumberFormat="1" applyFont="1" applyFill="1" applyBorder="1" applyAlignment="1" applyProtection="1">
      <alignment horizontal="center" vertical="center" shrinkToFit="1"/>
    </xf>
    <xf numFmtId="179" fontId="5" fillId="0" borderId="1" xfId="1" applyNumberFormat="1" applyFont="1" applyFill="1" applyBorder="1" applyAlignment="1" applyProtection="1">
      <alignment horizontal="center" vertical="center" shrinkToFit="1"/>
    </xf>
    <xf numFmtId="180" fontId="5" fillId="0" borderId="1" xfId="1" applyNumberFormat="1" applyFont="1" applyFill="1" applyBorder="1" applyAlignment="1" applyProtection="1">
      <alignment horizontal="center" vertical="center" shrinkToFit="1"/>
    </xf>
    <xf numFmtId="179" fontId="5" fillId="0" borderId="1" xfId="0" applyNumberFormat="1" applyFont="1" applyFill="1" applyBorder="1" applyAlignment="1" applyProtection="1">
      <alignment horizontal="center" vertical="center" shrinkToFit="1"/>
    </xf>
    <xf numFmtId="0" fontId="9" fillId="0" borderId="0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justify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center" vertical="center"/>
    </xf>
    <xf numFmtId="181" fontId="9" fillId="0" borderId="0" xfId="0" applyNumberFormat="1" applyFont="1" applyFill="1" applyBorder="1" applyAlignment="1" applyProtection="1">
      <alignment horizontal="center" vertical="center" wrapText="1"/>
    </xf>
    <xf numFmtId="181" fontId="10" fillId="0" borderId="0" xfId="0" applyNumberFormat="1" applyFont="1" applyFill="1" applyBorder="1" applyAlignment="1" applyProtection="1">
      <alignment horizontal="center" vertical="center" wrapText="1"/>
    </xf>
    <xf numFmtId="181" fontId="10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>
      <alignment vertical="center"/>
    </xf>
    <xf numFmtId="0" fontId="10" fillId="0" borderId="0" xfId="0" applyNumberFormat="1" applyFont="1">
      <alignment vertical="center"/>
    </xf>
    <xf numFmtId="0" fontId="12" fillId="0" borderId="0" xfId="0" applyNumberFormat="1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shrinkToFit="1"/>
    </xf>
    <xf numFmtId="0" fontId="0" fillId="0" borderId="13" xfId="0" applyNumberFormat="1" applyFont="1" applyFill="1" applyBorder="1" applyAlignment="1" applyProtection="1">
      <alignment horizontal="center" vertical="center" shrinkToFit="1"/>
    </xf>
    <xf numFmtId="182" fontId="0" fillId="0" borderId="0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>
      <alignment horizontal="center" vertical="center" shrinkToFit="1"/>
    </xf>
    <xf numFmtId="0" fontId="0" fillId="0" borderId="13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left" vertical="center" shrinkToFit="1"/>
    </xf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0" fillId="0" borderId="1" xfId="0" applyNumberFormat="1" applyBorder="1" applyAlignment="1">
      <alignment horizontal="left" vertical="center"/>
    </xf>
    <xf numFmtId="179" fontId="5" fillId="0" borderId="1" xfId="1" applyNumberFormat="1" applyFont="1" applyFill="1" applyBorder="1" applyAlignment="1" applyProtection="1">
      <alignment horizontal="right" vertical="center" shrinkToFit="1"/>
    </xf>
    <xf numFmtId="0" fontId="14" fillId="0" borderId="0" xfId="0" applyNumberFormat="1" applyFont="1" applyBorder="1" applyAlignment="1">
      <alignment horizontal="justify" vertical="center" wrapText="1"/>
    </xf>
    <xf numFmtId="3" fontId="15" fillId="0" borderId="0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Continuous" vertical="center"/>
    </xf>
    <xf numFmtId="0" fontId="5" fillId="0" borderId="2" xfId="0" applyNumberFormat="1" applyFont="1" applyFill="1" applyBorder="1" applyAlignment="1" applyProtection="1">
      <alignment horizontal="left" vertical="center" shrinkToFit="1"/>
    </xf>
    <xf numFmtId="0" fontId="5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1" xfId="2" applyNumberFormat="1" applyFont="1" applyBorder="1" applyAlignment="1">
      <alignment horizontal="center" vertical="center"/>
    </xf>
    <xf numFmtId="0" fontId="17" fillId="0" borderId="0" xfId="2" applyNumberFormat="1" applyFont="1" applyBorder="1" applyAlignment="1">
      <alignment horizontal="center" vertical="center"/>
    </xf>
    <xf numFmtId="0" fontId="3" fillId="0" borderId="1" xfId="2" applyNumberFormat="1" applyFont="1" applyFill="1" applyBorder="1" applyAlignment="1" applyProtection="1">
      <alignment horizontal="center" vertical="center"/>
    </xf>
    <xf numFmtId="179" fontId="5" fillId="2" borderId="1" xfId="1" applyNumberFormat="1" applyFont="1" applyFill="1" applyBorder="1" applyAlignment="1" applyProtection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left" vertical="center" shrinkToFit="1"/>
    </xf>
    <xf numFmtId="179" fontId="5" fillId="2" borderId="1" xfId="0" applyNumberFormat="1" applyFont="1" applyFill="1" applyBorder="1" applyAlignment="1" applyProtection="1">
      <alignment horizontal="center" vertical="center" shrinkToFit="1"/>
    </xf>
    <xf numFmtId="0" fontId="4" fillId="0" borderId="0" xfId="0" applyNumberFormat="1" applyFont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shrinkToFit="1"/>
    </xf>
    <xf numFmtId="41" fontId="5" fillId="2" borderId="1" xfId="1" applyNumberFormat="1" applyFont="1" applyFill="1" applyBorder="1" applyAlignment="1" applyProtection="1">
      <alignment horizontal="center" vertical="center" shrinkToFit="1"/>
    </xf>
  </cellXfs>
  <cellStyles count="4">
    <cellStyle name="쉼표 [0]" xfId="1" builtinId="6"/>
    <cellStyle name="표준" xfId="0" builtinId="0"/>
    <cellStyle name="표준 26" xfId="3"/>
    <cellStyle name="표준_당진원가" xfId="2"/>
  </cellStyles>
  <dxfs count="22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9999"/>
      </font>
    </dxf>
    <dxf>
      <font>
        <color rgb="FFFFFFFF"/>
      </font>
    </dxf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Light Style 1 - Accent 1" table="0" count="7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5"/>
  <sheetViews>
    <sheetView tabSelected="1" view="pageBreakPreview" zoomScale="115" zoomScaleNormal="100" zoomScaleSheetLayoutView="115" workbookViewId="0">
      <selection activeCell="G17" sqref="G17"/>
    </sheetView>
  </sheetViews>
  <sheetFormatPr defaultRowHeight="13.5"/>
  <cols>
    <col min="3" max="3" width="22" customWidth="1"/>
    <col min="4" max="4" width="14.77734375" customWidth="1"/>
    <col min="5" max="5" width="25.6640625" customWidth="1"/>
    <col min="6" max="6" width="7.109375" customWidth="1"/>
    <col min="7" max="7" width="14.109375" customWidth="1"/>
  </cols>
  <sheetData>
    <row r="1" spans="1:8" ht="22.5">
      <c r="A1" s="78" t="s">
        <v>178</v>
      </c>
      <c r="B1" s="78"/>
      <c r="C1" s="78"/>
      <c r="D1" s="78"/>
      <c r="E1" s="78"/>
      <c r="F1" s="78"/>
      <c r="G1" s="78"/>
      <c r="H1" s="1"/>
    </row>
    <row r="2" spans="1:8" ht="16.5">
      <c r="A2" s="3" t="s">
        <v>174</v>
      </c>
      <c r="B2" s="3"/>
      <c r="C2" s="3"/>
      <c r="D2" s="3"/>
      <c r="E2" s="3"/>
      <c r="F2" s="3"/>
      <c r="G2" s="3"/>
      <c r="H2" s="1"/>
    </row>
    <row r="3" spans="1:8" ht="21" customHeight="1">
      <c r="A3" s="77" t="s">
        <v>176</v>
      </c>
      <c r="B3" s="77"/>
      <c r="C3" s="77"/>
      <c r="D3" s="4" t="s">
        <v>158</v>
      </c>
      <c r="E3" s="79" t="s">
        <v>186</v>
      </c>
      <c r="F3" s="79"/>
      <c r="G3" s="4" t="s">
        <v>181</v>
      </c>
      <c r="H3" s="1"/>
    </row>
    <row r="4" spans="1:8" ht="21" customHeight="1">
      <c r="A4" s="5"/>
      <c r="B4" s="5" t="s">
        <v>171</v>
      </c>
      <c r="C4" s="5" t="s">
        <v>94</v>
      </c>
      <c r="D4" s="6">
        <f>내역서!F24</f>
        <v>0</v>
      </c>
      <c r="E4" s="7"/>
      <c r="F4" s="8"/>
      <c r="G4" s="5"/>
      <c r="H4" s="1"/>
    </row>
    <row r="5" spans="1:8" ht="21" customHeight="1">
      <c r="A5" s="9" t="s">
        <v>127</v>
      </c>
      <c r="B5" s="9" t="s">
        <v>116</v>
      </c>
      <c r="C5" s="9" t="s">
        <v>91</v>
      </c>
      <c r="D5" s="10">
        <v>0</v>
      </c>
      <c r="E5" s="11"/>
      <c r="F5" s="12"/>
      <c r="G5" s="9"/>
      <c r="H5" s="1"/>
    </row>
    <row r="6" spans="1:8" ht="21" customHeight="1">
      <c r="A6" s="9"/>
      <c r="B6" s="13"/>
      <c r="C6" s="13" t="s">
        <v>97</v>
      </c>
      <c r="D6" s="14">
        <f>SUM(D4:D5)</f>
        <v>0</v>
      </c>
      <c r="E6" s="15"/>
      <c r="F6" s="16"/>
      <c r="G6" s="13"/>
      <c r="H6" s="1"/>
    </row>
    <row r="7" spans="1:8" ht="21" customHeight="1">
      <c r="A7" s="9" t="s">
        <v>120</v>
      </c>
      <c r="B7" s="5" t="s">
        <v>142</v>
      </c>
      <c r="C7" s="5" t="s">
        <v>86</v>
      </c>
      <c r="D7" s="6">
        <f>내역서!H24</f>
        <v>0</v>
      </c>
      <c r="E7" s="7"/>
      <c r="F7" s="8"/>
      <c r="G7" s="5"/>
      <c r="H7" s="17"/>
    </row>
    <row r="8" spans="1:8" ht="21" customHeight="1">
      <c r="A8" s="9"/>
      <c r="B8" s="9" t="s">
        <v>145</v>
      </c>
      <c r="C8" s="9" t="s">
        <v>99</v>
      </c>
      <c r="D8" s="18">
        <f>D7*F8</f>
        <v>0</v>
      </c>
      <c r="E8" s="11" t="s">
        <v>78</v>
      </c>
      <c r="F8" s="12">
        <v>9.0999999999999998E-2</v>
      </c>
      <c r="G8" s="9" t="s">
        <v>200</v>
      </c>
      <c r="H8" s="1"/>
    </row>
    <row r="9" spans="1:8" ht="21" customHeight="1">
      <c r="A9" s="9"/>
      <c r="B9" s="13" t="s">
        <v>108</v>
      </c>
      <c r="C9" s="13" t="s">
        <v>97</v>
      </c>
      <c r="D9" s="14">
        <f>SUM(D7:D8)</f>
        <v>0</v>
      </c>
      <c r="E9" s="15"/>
      <c r="F9" s="16"/>
      <c r="G9" s="13"/>
      <c r="H9" s="1"/>
    </row>
    <row r="10" spans="1:8" ht="21" customHeight="1">
      <c r="A10" s="9"/>
      <c r="B10" s="9" t="s">
        <v>115</v>
      </c>
      <c r="C10" s="9" t="s">
        <v>90</v>
      </c>
      <c r="D10" s="10">
        <v>0</v>
      </c>
      <c r="E10" s="11"/>
      <c r="F10" s="12"/>
      <c r="G10" s="9"/>
      <c r="H10" s="1"/>
    </row>
    <row r="11" spans="1:8" ht="21" customHeight="1">
      <c r="A11" s="9"/>
      <c r="B11" s="9"/>
      <c r="C11" s="9" t="s">
        <v>96</v>
      </c>
      <c r="D11" s="10">
        <f>D9*F11</f>
        <v>0</v>
      </c>
      <c r="E11" s="11" t="s">
        <v>146</v>
      </c>
      <c r="F11" s="12">
        <v>3.7999999999999999E-2</v>
      </c>
      <c r="G11" s="9" t="s">
        <v>201</v>
      </c>
      <c r="H11" s="1"/>
    </row>
    <row r="12" spans="1:8" ht="21" customHeight="1">
      <c r="A12" s="9"/>
      <c r="B12" s="9"/>
      <c r="C12" s="9" t="s">
        <v>92</v>
      </c>
      <c r="D12" s="10">
        <f>D9*F12</f>
        <v>0</v>
      </c>
      <c r="E12" s="11" t="s">
        <v>146</v>
      </c>
      <c r="F12" s="12">
        <v>8.6999999999999994E-3</v>
      </c>
      <c r="G12" s="9" t="s">
        <v>202</v>
      </c>
      <c r="H12" s="1"/>
    </row>
    <row r="13" spans="1:8" ht="21" customHeight="1">
      <c r="A13" s="9" t="s">
        <v>126</v>
      </c>
      <c r="B13" s="9" t="s">
        <v>108</v>
      </c>
      <c r="C13" s="9" t="s">
        <v>95</v>
      </c>
      <c r="D13" s="10">
        <f>(D6+D9)*F13</f>
        <v>0</v>
      </c>
      <c r="E13" s="11" t="s">
        <v>193</v>
      </c>
      <c r="F13" s="12">
        <v>4.3400000000000001E-2</v>
      </c>
      <c r="G13" s="9" t="s">
        <v>205</v>
      </c>
      <c r="H13" s="1"/>
    </row>
    <row r="14" spans="1:8" ht="21" customHeight="1">
      <c r="A14" s="13"/>
      <c r="B14" s="13"/>
      <c r="C14" s="13" t="s">
        <v>97</v>
      </c>
      <c r="D14" s="14">
        <f>SUM(D10:D13)</f>
        <v>0</v>
      </c>
      <c r="E14" s="15"/>
      <c r="F14" s="16"/>
      <c r="G14" s="13"/>
      <c r="H14" s="1"/>
    </row>
    <row r="15" spans="1:8" ht="21" customHeight="1">
      <c r="A15" s="77" t="s">
        <v>102</v>
      </c>
      <c r="B15" s="77"/>
      <c r="C15" s="77"/>
      <c r="D15" s="19">
        <f>ROUND(D6+D9+D14,0)</f>
        <v>0</v>
      </c>
      <c r="E15" s="20"/>
      <c r="F15" s="21"/>
      <c r="G15" s="4"/>
      <c r="H15" s="1"/>
    </row>
    <row r="16" spans="1:8" ht="21" customHeight="1">
      <c r="A16" s="77" t="s">
        <v>0</v>
      </c>
      <c r="B16" s="77"/>
      <c r="C16" s="77"/>
      <c r="D16" s="22">
        <f>ROUND((D6+D9+D14)*F16,0)</f>
        <v>0</v>
      </c>
      <c r="E16" s="23" t="s">
        <v>191</v>
      </c>
      <c r="F16" s="21">
        <v>0.06</v>
      </c>
      <c r="G16" s="4" t="s">
        <v>203</v>
      </c>
      <c r="H16" s="1"/>
    </row>
    <row r="17" spans="1:8" ht="21" customHeight="1">
      <c r="A17" s="77" t="s">
        <v>4</v>
      </c>
      <c r="B17" s="77"/>
      <c r="C17" s="77"/>
      <c r="D17" s="19">
        <f>ROUND((D9+D14+D16)*F17,0)</f>
        <v>0</v>
      </c>
      <c r="E17" s="20" t="s">
        <v>89</v>
      </c>
      <c r="F17" s="21">
        <v>0.1</v>
      </c>
      <c r="G17" s="4" t="s">
        <v>204</v>
      </c>
      <c r="H17" s="1"/>
    </row>
    <row r="18" spans="1:8" ht="21" customHeight="1">
      <c r="A18" s="77" t="s">
        <v>1</v>
      </c>
      <c r="B18" s="77"/>
      <c r="C18" s="77"/>
      <c r="D18" s="19">
        <f>SUM(D15:D17)</f>
        <v>0</v>
      </c>
      <c r="E18" s="20"/>
      <c r="F18" s="21"/>
      <c r="G18" s="4"/>
      <c r="H18" s="1"/>
    </row>
    <row r="19" spans="1:8" ht="21" customHeight="1">
      <c r="A19" s="77" t="s">
        <v>2</v>
      </c>
      <c r="B19" s="77"/>
      <c r="C19" s="77"/>
      <c r="D19" s="19">
        <f>ROUNDDOWN(D18*F19,0)</f>
        <v>0</v>
      </c>
      <c r="E19" s="20" t="s">
        <v>10</v>
      </c>
      <c r="F19" s="21">
        <v>0.1</v>
      </c>
      <c r="G19" s="4"/>
      <c r="H19" s="1"/>
    </row>
    <row r="20" spans="1:8" ht="21" customHeight="1">
      <c r="A20" s="77" t="s">
        <v>87</v>
      </c>
      <c r="B20" s="77"/>
      <c r="C20" s="77"/>
      <c r="D20" s="19">
        <f>SUM(D18:D19)</f>
        <v>0</v>
      </c>
      <c r="E20" s="24"/>
      <c r="F20" s="21"/>
      <c r="G20" s="4"/>
      <c r="H20" s="1"/>
    </row>
    <row r="21" spans="1:8" ht="21" customHeight="1">
      <c r="A21" s="77"/>
      <c r="B21" s="77"/>
      <c r="C21" s="77"/>
      <c r="D21" s="19"/>
      <c r="E21" s="24"/>
      <c r="F21" s="21"/>
      <c r="G21" s="4"/>
      <c r="H21" s="1"/>
    </row>
    <row r="22" spans="1:8" ht="21" customHeight="1">
      <c r="A22" s="77" t="s">
        <v>3</v>
      </c>
      <c r="B22" s="77"/>
      <c r="C22" s="77"/>
      <c r="D22" s="19">
        <f>SUM(D20:D21)</f>
        <v>0</v>
      </c>
      <c r="E22" s="24"/>
      <c r="F22" s="21"/>
      <c r="G22" s="4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25"/>
      <c r="E25" s="1"/>
      <c r="F25" s="1"/>
      <c r="G25" s="1"/>
      <c r="H25" s="1"/>
    </row>
  </sheetData>
  <mergeCells count="11">
    <mergeCell ref="A21:C21"/>
    <mergeCell ref="A22:C22"/>
    <mergeCell ref="A1:G1"/>
    <mergeCell ref="A3:C3"/>
    <mergeCell ref="A15:C15"/>
    <mergeCell ref="A16:C16"/>
    <mergeCell ref="A20:C20"/>
    <mergeCell ref="A17:C17"/>
    <mergeCell ref="A18:C18"/>
    <mergeCell ref="A19:C19"/>
    <mergeCell ref="E3:F3"/>
  </mergeCells>
  <phoneticPr fontId="19" type="noConversion"/>
  <printOptions horizontalCentered="1" verticalCentered="1"/>
  <pageMargins left="0.43307086614173229" right="0.35433070866141736" top="0.55118110236220474" bottom="0.55118110236220474" header="0.51181102362204722" footer="0.51181102362204722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7"/>
  <sheetViews>
    <sheetView view="pageBreakPreview" zoomScale="80" zoomScaleSheetLayoutView="80" workbookViewId="0">
      <pane ySplit="3" topLeftCell="A4" activePane="bottomLeft" state="frozen"/>
      <selection pane="bottomLeft" activeCell="E30" sqref="E30"/>
    </sheetView>
  </sheetViews>
  <sheetFormatPr defaultRowHeight="13.5"/>
  <cols>
    <col min="1" max="1" width="20.33203125" customWidth="1"/>
    <col min="2" max="2" width="21.6640625" customWidth="1"/>
    <col min="3" max="4" width="5.44140625" customWidth="1"/>
    <col min="5" max="5" width="9.44140625" bestFit="1" customWidth="1"/>
    <col min="6" max="6" width="9.88671875" customWidth="1"/>
    <col min="7" max="7" width="9.109375" bestFit="1" customWidth="1"/>
    <col min="8" max="8" width="9.77734375" customWidth="1"/>
    <col min="9" max="9" width="13.33203125" customWidth="1"/>
    <col min="10" max="10" width="6.33203125" customWidth="1"/>
    <col min="11" max="13" width="3.21875" customWidth="1"/>
    <col min="14" max="15" width="11.5546875" customWidth="1"/>
    <col min="16" max="16" width="17.77734375" customWidth="1"/>
  </cols>
  <sheetData>
    <row r="1" spans="1:18" ht="20.25">
      <c r="A1" s="83" t="s">
        <v>175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26"/>
      <c r="Q1" s="1"/>
      <c r="R1" s="1"/>
    </row>
    <row r="2" spans="1:18">
      <c r="A2" s="84" t="s">
        <v>188</v>
      </c>
      <c r="B2" s="84" t="s">
        <v>187</v>
      </c>
      <c r="C2" s="84" t="s">
        <v>135</v>
      </c>
      <c r="D2" s="85" t="s">
        <v>111</v>
      </c>
      <c r="E2" s="80" t="s">
        <v>194</v>
      </c>
      <c r="F2" s="80"/>
      <c r="G2" s="80" t="s">
        <v>182</v>
      </c>
      <c r="H2" s="80"/>
      <c r="I2" s="80" t="s">
        <v>26</v>
      </c>
      <c r="J2" s="80"/>
      <c r="K2" s="80" t="s">
        <v>132</v>
      </c>
      <c r="L2" s="80"/>
      <c r="M2" s="80"/>
      <c r="N2" s="82" t="s">
        <v>39</v>
      </c>
      <c r="O2" s="82"/>
      <c r="P2" s="28"/>
      <c r="Q2" s="1"/>
      <c r="R2" s="1"/>
    </row>
    <row r="3" spans="1:18">
      <c r="A3" s="84"/>
      <c r="B3" s="84"/>
      <c r="C3" s="84"/>
      <c r="D3" s="85"/>
      <c r="E3" s="37" t="s">
        <v>29</v>
      </c>
      <c r="F3" s="37" t="s">
        <v>85</v>
      </c>
      <c r="G3" s="37" t="s">
        <v>29</v>
      </c>
      <c r="H3" s="37" t="s">
        <v>85</v>
      </c>
      <c r="I3" s="37" t="s">
        <v>37</v>
      </c>
      <c r="J3" s="37" t="s">
        <v>131</v>
      </c>
      <c r="K3" s="37">
        <v>1</v>
      </c>
      <c r="L3" s="37">
        <v>2</v>
      </c>
      <c r="M3" s="37">
        <v>3</v>
      </c>
      <c r="N3" s="37" t="s">
        <v>15</v>
      </c>
      <c r="O3" s="38" t="s">
        <v>25</v>
      </c>
      <c r="P3" s="28"/>
      <c r="Q3" s="27"/>
      <c r="R3" s="27"/>
    </row>
    <row r="4" spans="1:18" ht="24.95" customHeight="1">
      <c r="A4" s="81" t="str">
        <f>원가계산!A2</f>
        <v>고객정보보호 전담팀 시설 통신공사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27"/>
      <c r="Q4" s="1"/>
      <c r="R4" s="2"/>
    </row>
    <row r="5" spans="1:18" ht="15.75" customHeight="1">
      <c r="A5" s="29"/>
      <c r="B5" s="30"/>
      <c r="C5" s="31"/>
      <c r="D5" s="39"/>
      <c r="E5" s="40"/>
      <c r="F5" s="40"/>
      <c r="G5" s="40"/>
      <c r="H5" s="40"/>
      <c r="I5" s="40"/>
      <c r="J5" s="41"/>
      <c r="K5" s="50"/>
      <c r="L5" s="50"/>
      <c r="M5" s="52"/>
      <c r="N5" s="40"/>
      <c r="O5" s="42"/>
      <c r="P5" s="27"/>
      <c r="Q5" s="1"/>
      <c r="R5" s="2"/>
    </row>
    <row r="6" spans="1:18" ht="24.95" customHeight="1">
      <c r="A6" s="68" t="s">
        <v>69</v>
      </c>
      <c r="B6" s="68" t="s">
        <v>179</v>
      </c>
      <c r="C6" s="31" t="s">
        <v>154</v>
      </c>
      <c r="D6" s="65">
        <v>1070</v>
      </c>
      <c r="E6" s="70"/>
      <c r="F6" s="70">
        <f>IFERROR(D6*E6,"")</f>
        <v>0</v>
      </c>
      <c r="G6" s="70"/>
      <c r="H6" s="70">
        <f t="shared" ref="H6:H23" si="0">IFERROR(D6*G6,"")</f>
        <v>0</v>
      </c>
      <c r="I6" s="40" t="s">
        <v>43</v>
      </c>
      <c r="J6" s="41"/>
      <c r="K6" s="59"/>
      <c r="L6" s="59"/>
      <c r="M6" s="59"/>
      <c r="N6" s="40"/>
      <c r="O6" s="40"/>
      <c r="P6" s="27"/>
      <c r="R6" s="2"/>
    </row>
    <row r="7" spans="1:18" ht="24.95" customHeight="1">
      <c r="A7" s="68" t="s">
        <v>106</v>
      </c>
      <c r="B7" s="68" t="s">
        <v>197</v>
      </c>
      <c r="C7" s="31" t="s">
        <v>165</v>
      </c>
      <c r="D7" s="65">
        <v>94</v>
      </c>
      <c r="E7" s="70"/>
      <c r="F7" s="70">
        <f>IFERROR(D7*E7,"")</f>
        <v>0</v>
      </c>
      <c r="G7" s="70"/>
      <c r="H7" s="70">
        <f t="shared" si="0"/>
        <v>0</v>
      </c>
      <c r="I7" s="40" t="s">
        <v>77</v>
      </c>
      <c r="J7" s="41"/>
      <c r="K7" s="59"/>
      <c r="L7" s="59"/>
      <c r="M7" s="59"/>
      <c r="N7" s="40"/>
      <c r="O7" s="40"/>
      <c r="P7" s="27"/>
      <c r="R7" s="2"/>
    </row>
    <row r="8" spans="1:18" ht="24.95" customHeight="1">
      <c r="A8" s="68" t="s">
        <v>164</v>
      </c>
      <c r="B8" s="68" t="s">
        <v>93</v>
      </c>
      <c r="C8" s="31" t="s">
        <v>162</v>
      </c>
      <c r="D8" s="65">
        <v>42</v>
      </c>
      <c r="E8" s="70"/>
      <c r="F8" s="70">
        <f t="shared" ref="F8:F23" si="1">D8*E8</f>
        <v>0</v>
      </c>
      <c r="G8" s="70"/>
      <c r="H8" s="70">
        <f t="shared" si="0"/>
        <v>0</v>
      </c>
      <c r="I8" s="40" t="s">
        <v>5</v>
      </c>
      <c r="J8" s="41"/>
      <c r="K8" s="59"/>
      <c r="L8" s="59"/>
      <c r="M8" s="59"/>
      <c r="N8" s="40"/>
      <c r="O8" s="40"/>
      <c r="P8" s="27"/>
      <c r="R8" s="2"/>
    </row>
    <row r="9" spans="1:18" ht="24.95" customHeight="1">
      <c r="A9" s="68" t="s">
        <v>168</v>
      </c>
      <c r="B9" s="68" t="s">
        <v>98</v>
      </c>
      <c r="C9" s="31" t="s">
        <v>162</v>
      </c>
      <c r="D9" s="66">
        <v>42</v>
      </c>
      <c r="E9" s="70"/>
      <c r="F9" s="70">
        <f t="shared" si="1"/>
        <v>0</v>
      </c>
      <c r="G9" s="70"/>
      <c r="H9" s="70">
        <f t="shared" si="0"/>
        <v>0</v>
      </c>
      <c r="I9" s="40" t="s">
        <v>17</v>
      </c>
      <c r="J9" s="41"/>
      <c r="K9" s="59"/>
      <c r="L9" s="59"/>
      <c r="M9" s="59"/>
      <c r="N9" s="40"/>
      <c r="O9" s="40"/>
      <c r="P9" s="27"/>
      <c r="R9" s="2"/>
    </row>
    <row r="10" spans="1:18" ht="24.95" customHeight="1">
      <c r="A10" s="68" t="s">
        <v>166</v>
      </c>
      <c r="B10" s="68" t="s">
        <v>198</v>
      </c>
      <c r="C10" s="31" t="s">
        <v>162</v>
      </c>
      <c r="D10" s="66">
        <v>168</v>
      </c>
      <c r="E10" s="70"/>
      <c r="F10" s="70">
        <f t="shared" si="1"/>
        <v>0</v>
      </c>
      <c r="G10" s="70"/>
      <c r="H10" s="70">
        <f t="shared" si="0"/>
        <v>0</v>
      </c>
      <c r="I10" s="40" t="s">
        <v>5</v>
      </c>
      <c r="J10" s="41"/>
      <c r="K10" s="59"/>
      <c r="L10" s="59"/>
      <c r="M10" s="59"/>
      <c r="N10" s="40"/>
      <c r="O10" s="40"/>
      <c r="P10" s="27"/>
      <c r="R10" s="2"/>
    </row>
    <row r="11" spans="1:18" ht="24.95" customHeight="1">
      <c r="A11" s="68" t="s">
        <v>167</v>
      </c>
      <c r="B11" s="68" t="s">
        <v>199</v>
      </c>
      <c r="C11" s="31" t="s">
        <v>170</v>
      </c>
      <c r="D11" s="66">
        <v>1</v>
      </c>
      <c r="E11" s="70"/>
      <c r="F11" s="70">
        <f t="shared" si="1"/>
        <v>0</v>
      </c>
      <c r="G11" s="70"/>
      <c r="H11" s="70">
        <f t="shared" si="0"/>
        <v>0</v>
      </c>
      <c r="I11" s="40"/>
      <c r="J11" s="41"/>
      <c r="K11" s="59"/>
      <c r="L11" s="59"/>
      <c r="M11" s="59"/>
      <c r="N11" s="40"/>
      <c r="O11" s="40"/>
      <c r="P11" s="27"/>
      <c r="R11" s="2"/>
    </row>
    <row r="12" spans="1:18" ht="24.95" customHeight="1">
      <c r="A12" s="75" t="s">
        <v>169</v>
      </c>
      <c r="B12" s="75" t="s">
        <v>88</v>
      </c>
      <c r="C12" s="76" t="s">
        <v>170</v>
      </c>
      <c r="D12" s="66">
        <v>1</v>
      </c>
      <c r="E12" s="70"/>
      <c r="F12" s="70">
        <f t="shared" si="1"/>
        <v>0</v>
      </c>
      <c r="G12" s="70"/>
      <c r="H12" s="70">
        <f t="shared" si="0"/>
        <v>0</v>
      </c>
      <c r="I12" s="40"/>
      <c r="J12" s="41"/>
      <c r="K12" s="59"/>
      <c r="L12" s="59"/>
      <c r="M12" s="59"/>
      <c r="N12" s="40"/>
      <c r="O12" s="42"/>
      <c r="P12" s="27"/>
      <c r="R12" s="2"/>
    </row>
    <row r="13" spans="1:18" ht="24.95" customHeight="1">
      <c r="A13" s="68" t="s">
        <v>51</v>
      </c>
      <c r="B13" s="68" t="s">
        <v>173</v>
      </c>
      <c r="C13" s="31" t="s">
        <v>170</v>
      </c>
      <c r="D13" s="66">
        <v>2</v>
      </c>
      <c r="E13" s="70"/>
      <c r="F13" s="70">
        <f t="shared" si="1"/>
        <v>0</v>
      </c>
      <c r="G13" s="70"/>
      <c r="H13" s="70">
        <f t="shared" si="0"/>
        <v>0</v>
      </c>
      <c r="I13" s="40"/>
      <c r="J13" s="41"/>
      <c r="K13" s="59"/>
      <c r="L13" s="59"/>
      <c r="M13" s="59"/>
      <c r="N13" s="40"/>
      <c r="O13" s="42"/>
      <c r="P13" s="27"/>
      <c r="R13" s="2"/>
    </row>
    <row r="14" spans="1:18" ht="24.95" customHeight="1">
      <c r="A14" s="68"/>
      <c r="B14" s="68"/>
      <c r="C14" s="31"/>
      <c r="D14" s="66"/>
      <c r="E14" s="70"/>
      <c r="F14" s="70">
        <f t="shared" si="1"/>
        <v>0</v>
      </c>
      <c r="G14" s="70" t="str">
        <f>IFERROR(VLOOKUP(I14,노임!$A$2:$B$120,2,FALSE)*J14*K14*L14*M14*$M$5,"")</f>
        <v/>
      </c>
      <c r="H14" s="70" t="str">
        <f t="shared" si="0"/>
        <v/>
      </c>
      <c r="I14" s="40"/>
      <c r="J14" s="41"/>
      <c r="K14" s="51">
        <v>1</v>
      </c>
      <c r="L14" s="51">
        <v>1</v>
      </c>
      <c r="M14" s="51">
        <v>1</v>
      </c>
      <c r="N14" s="40"/>
      <c r="O14" s="42"/>
      <c r="P14" s="27"/>
      <c r="R14" s="2"/>
    </row>
    <row r="15" spans="1:18" ht="24.95" customHeight="1">
      <c r="A15" s="68"/>
      <c r="B15" s="68"/>
      <c r="C15" s="31"/>
      <c r="D15" s="66"/>
      <c r="E15" s="70"/>
      <c r="F15" s="70">
        <f t="shared" si="1"/>
        <v>0</v>
      </c>
      <c r="G15" s="70" t="str">
        <f>IFERROR(VLOOKUP(I15,노임!$A$2:$B$120,2,FALSE)*J15*K15*L15*M15*$M$5,"")</f>
        <v/>
      </c>
      <c r="H15" s="70" t="str">
        <f t="shared" si="0"/>
        <v/>
      </c>
      <c r="I15" s="40"/>
      <c r="J15" s="41"/>
      <c r="K15" s="51">
        <v>1</v>
      </c>
      <c r="L15" s="51">
        <v>1</v>
      </c>
      <c r="M15" s="51">
        <v>1</v>
      </c>
      <c r="N15" s="40"/>
      <c r="O15" s="40"/>
      <c r="P15" s="27"/>
      <c r="R15" s="2"/>
    </row>
    <row r="16" spans="1:18" ht="24.95" customHeight="1">
      <c r="A16" s="68"/>
      <c r="B16" s="68"/>
      <c r="C16" s="31"/>
      <c r="D16" s="66"/>
      <c r="E16" s="70"/>
      <c r="F16" s="70">
        <f t="shared" si="1"/>
        <v>0</v>
      </c>
      <c r="G16" s="70" t="str">
        <f>IFERROR(VLOOKUP(I16,노임!$A$2:$B$120,2,FALSE)*J16*K16*L16*M16*$M$5,"")</f>
        <v/>
      </c>
      <c r="H16" s="70" t="str">
        <f t="shared" si="0"/>
        <v/>
      </c>
      <c r="I16" s="40"/>
      <c r="J16" s="41"/>
      <c r="K16" s="51">
        <v>1</v>
      </c>
      <c r="L16" s="51">
        <v>1</v>
      </c>
      <c r="M16" s="51">
        <v>1</v>
      </c>
      <c r="N16" s="40"/>
      <c r="O16" s="40"/>
      <c r="P16" s="27"/>
      <c r="Q16" s="1"/>
      <c r="R16" s="2"/>
    </row>
    <row r="17" spans="1:18" ht="24.95" customHeight="1">
      <c r="A17" s="68"/>
      <c r="B17" s="68"/>
      <c r="C17" s="31"/>
      <c r="D17" s="66"/>
      <c r="E17" s="70"/>
      <c r="F17" s="70">
        <f t="shared" si="1"/>
        <v>0</v>
      </c>
      <c r="G17" s="70" t="str">
        <f>IFERROR(VLOOKUP(I17,노임!$A$2:$B$120,2,FALSE)*J17*K17*L17*M17*$M$5,"")</f>
        <v/>
      </c>
      <c r="H17" s="70" t="str">
        <f t="shared" si="0"/>
        <v/>
      </c>
      <c r="I17" s="40"/>
      <c r="J17" s="41"/>
      <c r="K17" s="51">
        <v>1</v>
      </c>
      <c r="L17" s="51">
        <v>1</v>
      </c>
      <c r="M17" s="51">
        <v>1</v>
      </c>
      <c r="N17" s="40"/>
      <c r="O17" s="42"/>
      <c r="P17" s="27"/>
      <c r="R17" s="2"/>
    </row>
    <row r="18" spans="1:18" ht="24.95" customHeight="1">
      <c r="A18" s="68"/>
      <c r="B18" s="68"/>
      <c r="C18" s="31"/>
      <c r="D18" s="66"/>
      <c r="E18" s="70"/>
      <c r="F18" s="70">
        <f t="shared" si="1"/>
        <v>0</v>
      </c>
      <c r="G18" s="70" t="str">
        <f>IFERROR(VLOOKUP(I18,노임!$A$2:$B$120,2,FALSE)*J18*K18*L18*M18*$M$5,"")</f>
        <v/>
      </c>
      <c r="H18" s="70" t="str">
        <f t="shared" si="0"/>
        <v/>
      </c>
      <c r="I18" s="40"/>
      <c r="J18" s="41"/>
      <c r="K18" s="51">
        <v>1</v>
      </c>
      <c r="L18" s="51">
        <v>1</v>
      </c>
      <c r="M18" s="51">
        <v>1</v>
      </c>
      <c r="N18" s="40"/>
      <c r="O18" s="42"/>
      <c r="P18" s="27"/>
      <c r="R18" s="2"/>
    </row>
    <row r="19" spans="1:18" ht="24.95" customHeight="1">
      <c r="A19" s="68"/>
      <c r="B19" s="68"/>
      <c r="C19" s="31"/>
      <c r="D19" s="66"/>
      <c r="E19" s="70"/>
      <c r="F19" s="70">
        <f t="shared" si="1"/>
        <v>0</v>
      </c>
      <c r="G19" s="70" t="str">
        <f>IFERROR(VLOOKUP(I19,노임!$A$2:$B$120,2,FALSE)*J19*K19*L19*M19*$M$5,"")</f>
        <v/>
      </c>
      <c r="H19" s="70" t="str">
        <f t="shared" si="0"/>
        <v/>
      </c>
      <c r="I19" s="40"/>
      <c r="J19" s="41"/>
      <c r="K19" s="51">
        <v>1</v>
      </c>
      <c r="L19" s="51">
        <v>1</v>
      </c>
      <c r="M19" s="51">
        <v>1</v>
      </c>
      <c r="N19" s="40"/>
      <c r="O19" s="42"/>
      <c r="P19" s="27"/>
      <c r="R19" s="2"/>
    </row>
    <row r="20" spans="1:18" ht="24.95" customHeight="1">
      <c r="A20" s="68"/>
      <c r="B20" s="68"/>
      <c r="C20" s="31"/>
      <c r="D20" s="39"/>
      <c r="E20" s="70"/>
      <c r="F20" s="70">
        <f t="shared" si="1"/>
        <v>0</v>
      </c>
      <c r="G20" s="70" t="str">
        <f>IFERROR(VLOOKUP(I20,노임!$A$2:$B$120,2,FALSE)*J20*K20*L20*M20*$M$5,"")</f>
        <v/>
      </c>
      <c r="H20" s="70" t="str">
        <f t="shared" si="0"/>
        <v/>
      </c>
      <c r="I20" s="40"/>
      <c r="J20" s="41"/>
      <c r="K20" s="51">
        <v>1</v>
      </c>
      <c r="L20" s="51">
        <v>1</v>
      </c>
      <c r="M20" s="51">
        <v>1</v>
      </c>
      <c r="N20" s="40"/>
      <c r="O20" s="42"/>
      <c r="P20" s="27"/>
      <c r="R20" s="2"/>
    </row>
    <row r="21" spans="1:18" ht="24.95" customHeight="1">
      <c r="A21" s="68"/>
      <c r="B21" s="68"/>
      <c r="C21" s="31"/>
      <c r="D21" s="39"/>
      <c r="E21" s="70"/>
      <c r="F21" s="70">
        <f t="shared" si="1"/>
        <v>0</v>
      </c>
      <c r="G21" s="70" t="str">
        <f>IFERROR(VLOOKUP(I21,노임!$A$2:$B$120,2,FALSE)*J21*K21*L21*M21*$M$5,"")</f>
        <v/>
      </c>
      <c r="H21" s="70" t="str">
        <f t="shared" si="0"/>
        <v/>
      </c>
      <c r="I21" s="40"/>
      <c r="J21" s="41"/>
      <c r="K21" s="51">
        <v>1</v>
      </c>
      <c r="L21" s="51">
        <v>1</v>
      </c>
      <c r="M21" s="51">
        <v>1</v>
      </c>
      <c r="N21" s="40"/>
      <c r="O21" s="42"/>
      <c r="P21" s="27"/>
      <c r="R21" s="2"/>
    </row>
    <row r="22" spans="1:18" ht="24.95" customHeight="1">
      <c r="A22" s="68"/>
      <c r="B22" s="30"/>
      <c r="C22" s="31"/>
      <c r="D22" s="39"/>
      <c r="E22" s="70"/>
      <c r="F22" s="70">
        <f t="shared" si="1"/>
        <v>0</v>
      </c>
      <c r="G22" s="70" t="str">
        <f>IFERROR(VLOOKUP(I22,노임!$A$2:$B$120,2,FALSE)*J22*K22*L22*M22*$M$5,"")</f>
        <v/>
      </c>
      <c r="H22" s="70" t="str">
        <f t="shared" si="0"/>
        <v/>
      </c>
      <c r="I22" s="40"/>
      <c r="J22" s="41"/>
      <c r="K22" s="59">
        <v>1</v>
      </c>
      <c r="L22" s="51">
        <v>1</v>
      </c>
      <c r="M22" s="51">
        <v>1</v>
      </c>
      <c r="N22" s="40"/>
      <c r="O22" s="42"/>
      <c r="P22" s="27"/>
      <c r="R22" s="2"/>
    </row>
    <row r="23" spans="1:18" ht="24.95" customHeight="1">
      <c r="A23" s="68"/>
      <c r="B23" s="30"/>
      <c r="C23" s="31"/>
      <c r="D23" s="39"/>
      <c r="E23" s="70"/>
      <c r="F23" s="70">
        <f t="shared" si="1"/>
        <v>0</v>
      </c>
      <c r="G23" s="70" t="str">
        <f>IFERROR(VLOOKUP(I23,노임!$A$2:$B$120,2,FALSE)*J23*K23*L23*M23*$M$5,"")</f>
        <v/>
      </c>
      <c r="H23" s="70" t="str">
        <f t="shared" si="0"/>
        <v/>
      </c>
      <c r="I23" s="40"/>
      <c r="J23" s="41"/>
      <c r="K23" s="51">
        <v>1</v>
      </c>
      <c r="L23" s="51">
        <v>1</v>
      </c>
      <c r="M23" s="51">
        <v>1</v>
      </c>
      <c r="N23" s="40"/>
      <c r="O23" s="42"/>
      <c r="P23" s="27"/>
      <c r="R23" s="2"/>
    </row>
    <row r="24" spans="1:18" ht="24.95" customHeight="1">
      <c r="A24" s="30" t="s">
        <v>102</v>
      </c>
      <c r="B24" s="30"/>
      <c r="C24" s="31"/>
      <c r="D24" s="32"/>
      <c r="E24" s="33"/>
      <c r="F24" s="33">
        <f>SUM(F6:F23)</f>
        <v>0</v>
      </c>
      <c r="G24" s="33"/>
      <c r="H24" s="33">
        <f>SUM(H6:H23)</f>
        <v>0</v>
      </c>
      <c r="I24" s="33"/>
      <c r="J24" s="33"/>
      <c r="K24" s="33"/>
      <c r="L24" s="33"/>
      <c r="M24" s="33"/>
      <c r="N24" s="33"/>
      <c r="O24" s="34"/>
      <c r="P24" s="27"/>
      <c r="Q24" s="1"/>
      <c r="R24" s="1"/>
    </row>
    <row r="25" spans="1:18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6"/>
      <c r="P25" s="27"/>
      <c r="Q25" s="1"/>
      <c r="R25" s="1"/>
    </row>
    <row r="26" spans="1:18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6"/>
    </row>
    <row r="27" spans="1:18" ht="12" customHeight="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6"/>
    </row>
  </sheetData>
  <mergeCells count="11">
    <mergeCell ref="I2:J2"/>
    <mergeCell ref="G2:H2"/>
    <mergeCell ref="A4:O4"/>
    <mergeCell ref="N2:O2"/>
    <mergeCell ref="A1:O1"/>
    <mergeCell ref="A2:A3"/>
    <mergeCell ref="B2:B3"/>
    <mergeCell ref="C2:C3"/>
    <mergeCell ref="D2:D3"/>
    <mergeCell ref="E2:F2"/>
    <mergeCell ref="K2:M2"/>
  </mergeCells>
  <phoneticPr fontId="19" type="noConversion"/>
  <conditionalFormatting sqref="G13:G20 A1:R4 C5:J5 N5:R6 C6:C9 A20:J22 C23:J23 A24:J24 P15:R18 N19:R24 A25:R27 E6:J6 F7:J7 E8:H9 O7:O8 N8 P8:R8 N9:R9 P11:R13 A5:B9 Q14:R14 A10:C19 E13:F14 H13:J14 N10:O10 I8:J10 N11:N13 A23 E15:J19 N14:O18 O11 E11:J12">
    <cfRule type="cellIs" dxfId="7" priority="1" stopIfTrue="1" operator="equal">
      <formula>0</formula>
    </cfRule>
  </conditionalFormatting>
  <conditionalFormatting sqref="P4:P25">
    <cfRule type="cellIs" dxfId="6" priority="1" stopIfTrue="1" operator="equal">
      <formula>1</formula>
    </cfRule>
  </conditionalFormatting>
  <conditionalFormatting sqref="K5:M5 K24:M24">
    <cfRule type="cellIs" dxfId="5" priority="1" stopIfTrue="1" operator="equal">
      <formula>1</formula>
    </cfRule>
  </conditionalFormatting>
  <conditionalFormatting sqref="K6:M23">
    <cfRule type="cellIs" dxfId="4" priority="1" stopIfTrue="1" operator="equal">
      <formula>1</formula>
    </cfRule>
  </conditionalFormatting>
  <conditionalFormatting sqref="G10">
    <cfRule type="cellIs" dxfId="3" priority="1" stopIfTrue="1" operator="equal">
      <formula>0</formula>
    </cfRule>
  </conditionalFormatting>
  <conditionalFormatting sqref="H10">
    <cfRule type="cellIs" dxfId="2" priority="1" stopIfTrue="1" operator="equal">
      <formula>0</formula>
    </cfRule>
  </conditionalFormatting>
  <conditionalFormatting sqref="F10">
    <cfRule type="cellIs" dxfId="1" priority="1" stopIfTrue="1" operator="equal">
      <formula>0</formula>
    </cfRule>
  </conditionalFormatting>
  <pageMargins left="0.74805557727813721" right="0.74805557727813721" top="0.79986113309860229" bottom="0.62819445133209229" header="0.51138889789581299" footer="0.41888889670372009"/>
  <pageSetup paperSize="9" scale="75" orientation="landscape" r:id="rId1"/>
  <rowBreaks count="2" manualBreakCount="2">
    <brk id="33" max="1048575" man="1"/>
    <brk id="56" max="1048575" man="1"/>
  </rowBreaks>
  <colBreaks count="1" manualBreakCount="1">
    <brk id="15" max="163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118"/>
  <sheetViews>
    <sheetView topLeftCell="A61" zoomScaleNormal="100" workbookViewId="0">
      <selection activeCell="G15" sqref="G15"/>
    </sheetView>
  </sheetViews>
  <sheetFormatPr defaultRowHeight="13.5"/>
  <cols>
    <col min="1" max="1" width="12.6640625" bestFit="1" customWidth="1"/>
    <col min="8" max="8" width="16.88671875" customWidth="1"/>
  </cols>
  <sheetData>
    <row r="1" spans="1:8">
      <c r="A1" s="56" t="s">
        <v>110</v>
      </c>
      <c r="B1" s="53">
        <v>41640</v>
      </c>
      <c r="C1" s="54">
        <v>41518</v>
      </c>
      <c r="D1" s="54">
        <v>41275</v>
      </c>
      <c r="E1" s="54">
        <v>41153</v>
      </c>
      <c r="F1" s="55">
        <v>40909</v>
      </c>
      <c r="G1" s="55">
        <v>40787</v>
      </c>
      <c r="H1" s="56" t="s">
        <v>110</v>
      </c>
    </row>
    <row r="2" spans="1:8">
      <c r="A2" s="49" t="s">
        <v>34</v>
      </c>
      <c r="B2" s="45">
        <v>105826</v>
      </c>
      <c r="C2" s="46">
        <v>105174</v>
      </c>
      <c r="D2" s="46">
        <v>106156</v>
      </c>
      <c r="E2" s="46">
        <v>103595</v>
      </c>
      <c r="F2" s="57">
        <v>102573</v>
      </c>
      <c r="G2" s="56">
        <v>100879</v>
      </c>
      <c r="H2" s="56" t="s">
        <v>34</v>
      </c>
    </row>
    <row r="3" spans="1:8">
      <c r="A3" s="58" t="s">
        <v>16</v>
      </c>
      <c r="B3" s="47">
        <v>84166</v>
      </c>
      <c r="C3" s="48">
        <v>83975</v>
      </c>
      <c r="D3" s="48">
        <v>81443</v>
      </c>
      <c r="E3" s="48">
        <v>80732</v>
      </c>
      <c r="F3" s="57">
        <v>75608</v>
      </c>
      <c r="G3" s="56">
        <v>74008</v>
      </c>
      <c r="H3" s="56" t="s">
        <v>16</v>
      </c>
    </row>
    <row r="4" spans="1:8">
      <c r="A4" s="49" t="s">
        <v>60</v>
      </c>
      <c r="B4" s="45">
        <v>102334</v>
      </c>
      <c r="C4" s="46">
        <v>100936</v>
      </c>
      <c r="D4" s="46">
        <v>97951</v>
      </c>
      <c r="E4" s="46">
        <v>92512</v>
      </c>
      <c r="F4" s="57">
        <v>97283</v>
      </c>
      <c r="G4" s="56">
        <v>95366</v>
      </c>
      <c r="H4" s="56" t="s">
        <v>60</v>
      </c>
    </row>
    <row r="5" spans="1:8">
      <c r="A5" s="49" t="s">
        <v>133</v>
      </c>
      <c r="B5" s="45">
        <v>103497</v>
      </c>
      <c r="C5" s="46">
        <v>101122</v>
      </c>
      <c r="D5" s="46">
        <v>95261</v>
      </c>
      <c r="E5" s="46">
        <v>92694</v>
      </c>
      <c r="F5" s="57">
        <v>88637</v>
      </c>
      <c r="G5" s="56">
        <v>87687</v>
      </c>
      <c r="H5" s="56" t="s">
        <v>133</v>
      </c>
    </row>
    <row r="6" spans="1:8">
      <c r="A6" s="49" t="s">
        <v>100</v>
      </c>
      <c r="B6" s="45">
        <v>108774</v>
      </c>
      <c r="C6" s="46">
        <v>101657</v>
      </c>
      <c r="D6" s="46">
        <v>93466</v>
      </c>
      <c r="E6" s="46">
        <v>91037</v>
      </c>
      <c r="F6" s="57">
        <v>88987</v>
      </c>
      <c r="G6" s="56">
        <v>87155</v>
      </c>
      <c r="H6" s="56" t="s">
        <v>100</v>
      </c>
    </row>
    <row r="7" spans="1:8">
      <c r="A7" s="49" t="s">
        <v>150</v>
      </c>
      <c r="B7" s="45">
        <v>149852</v>
      </c>
      <c r="C7" s="46">
        <v>150673</v>
      </c>
      <c r="D7" s="46">
        <v>141535</v>
      </c>
      <c r="E7" s="46">
        <v>136740</v>
      </c>
      <c r="F7" s="57">
        <v>126924</v>
      </c>
      <c r="G7" s="56">
        <v>123972</v>
      </c>
      <c r="H7" s="56" t="s">
        <v>150</v>
      </c>
    </row>
    <row r="8" spans="1:8">
      <c r="A8" s="49" t="s">
        <v>67</v>
      </c>
      <c r="B8" s="45">
        <v>132373</v>
      </c>
      <c r="C8" s="46">
        <v>132235</v>
      </c>
      <c r="D8" s="46">
        <v>115082</v>
      </c>
      <c r="E8" s="46">
        <v>107506</v>
      </c>
      <c r="F8" s="57">
        <v>114466</v>
      </c>
      <c r="G8" s="56">
        <v>105805</v>
      </c>
      <c r="H8" s="56" t="s">
        <v>67</v>
      </c>
    </row>
    <row r="9" spans="1:8">
      <c r="A9" s="49" t="s">
        <v>101</v>
      </c>
      <c r="B9" s="45">
        <v>128252</v>
      </c>
      <c r="C9" s="46">
        <v>127758</v>
      </c>
      <c r="D9" s="46">
        <v>118264</v>
      </c>
      <c r="E9" s="46">
        <v>118389</v>
      </c>
      <c r="F9" s="57">
        <v>114884</v>
      </c>
      <c r="G9" s="56">
        <v>111058</v>
      </c>
      <c r="H9" s="56" t="s">
        <v>101</v>
      </c>
    </row>
    <row r="10" spans="1:8">
      <c r="A10" s="49" t="s">
        <v>124</v>
      </c>
      <c r="B10" s="45">
        <v>132283</v>
      </c>
      <c r="C10" s="46">
        <v>123225</v>
      </c>
      <c r="D10" s="46">
        <v>122482</v>
      </c>
      <c r="E10" s="46">
        <v>117844</v>
      </c>
      <c r="F10" s="57">
        <v>113632</v>
      </c>
      <c r="G10" s="56">
        <v>104518</v>
      </c>
      <c r="H10" s="56" t="s">
        <v>124</v>
      </c>
    </row>
    <row r="11" spans="1:8">
      <c r="A11" s="49" t="s">
        <v>114</v>
      </c>
      <c r="B11" s="45">
        <v>124319</v>
      </c>
      <c r="C11" s="46">
        <v>121590</v>
      </c>
      <c r="D11" s="46">
        <v>120277</v>
      </c>
      <c r="E11" s="46">
        <v>118154</v>
      </c>
      <c r="F11" s="57">
        <v>111670</v>
      </c>
      <c r="G11" s="56">
        <v>107902</v>
      </c>
      <c r="H11" s="56" t="s">
        <v>114</v>
      </c>
    </row>
    <row r="12" spans="1:8">
      <c r="A12" s="49" t="s">
        <v>136</v>
      </c>
      <c r="B12" s="45">
        <v>126237</v>
      </c>
      <c r="C12" s="46">
        <v>130770</v>
      </c>
      <c r="D12" s="46">
        <v>124625</v>
      </c>
      <c r="E12" s="46">
        <v>120830</v>
      </c>
      <c r="F12" s="57">
        <v>114141</v>
      </c>
      <c r="G12" s="56">
        <v>115954</v>
      </c>
      <c r="H12" s="56" t="s">
        <v>136</v>
      </c>
    </row>
    <row r="13" spans="1:8">
      <c r="A13" s="58" t="s">
        <v>103</v>
      </c>
      <c r="B13" s="47">
        <v>129095</v>
      </c>
      <c r="C13" s="48">
        <v>128244</v>
      </c>
      <c r="D13" s="48">
        <v>118754</v>
      </c>
      <c r="E13" s="48">
        <v>123164</v>
      </c>
      <c r="F13" s="57">
        <v>118003</v>
      </c>
      <c r="G13" s="56">
        <v>115090</v>
      </c>
      <c r="H13" s="56" t="s">
        <v>103</v>
      </c>
    </row>
    <row r="14" spans="1:8">
      <c r="A14" s="49" t="s">
        <v>40</v>
      </c>
      <c r="B14" s="45">
        <v>125217</v>
      </c>
      <c r="C14" s="46">
        <v>123616</v>
      </c>
      <c r="D14" s="46">
        <v>117989</v>
      </c>
      <c r="E14" s="46">
        <v>111559</v>
      </c>
      <c r="F14" s="57">
        <v>107477</v>
      </c>
      <c r="G14" s="56">
        <v>102951</v>
      </c>
      <c r="H14" s="56" t="s">
        <v>40</v>
      </c>
    </row>
    <row r="15" spans="1:8">
      <c r="A15" s="49" t="s">
        <v>112</v>
      </c>
      <c r="B15" s="45">
        <v>104870</v>
      </c>
      <c r="C15" s="46">
        <v>100791</v>
      </c>
      <c r="D15" s="46">
        <v>97175</v>
      </c>
      <c r="E15" s="46">
        <v>96008</v>
      </c>
      <c r="F15" s="57">
        <v>87389</v>
      </c>
      <c r="G15" s="56">
        <v>90591</v>
      </c>
      <c r="H15" s="56" t="s">
        <v>112</v>
      </c>
    </row>
    <row r="16" spans="1:8">
      <c r="A16" s="49" t="s">
        <v>130</v>
      </c>
      <c r="B16" s="45">
        <v>96782</v>
      </c>
      <c r="C16" s="46">
        <v>97004</v>
      </c>
      <c r="D16" s="46">
        <v>89295</v>
      </c>
      <c r="E16" s="46">
        <v>90510</v>
      </c>
      <c r="F16" s="57">
        <v>83149</v>
      </c>
      <c r="G16" s="56">
        <v>88645</v>
      </c>
      <c r="H16" s="56" t="s">
        <v>130</v>
      </c>
    </row>
    <row r="17" spans="1:8">
      <c r="A17" s="49" t="s">
        <v>28</v>
      </c>
      <c r="B17" s="45">
        <v>126338</v>
      </c>
      <c r="C17" s="46">
        <v>126015</v>
      </c>
      <c r="D17" s="46">
        <v>116803</v>
      </c>
      <c r="E17" s="46">
        <v>116554</v>
      </c>
      <c r="F17" s="57">
        <v>107051</v>
      </c>
      <c r="G17" s="56">
        <v>98620</v>
      </c>
      <c r="H17" s="56" t="s">
        <v>28</v>
      </c>
    </row>
    <row r="18" spans="1:8">
      <c r="A18" s="49" t="s">
        <v>109</v>
      </c>
      <c r="B18" s="45">
        <v>112398</v>
      </c>
      <c r="C18" s="46">
        <v>116402</v>
      </c>
      <c r="D18" s="46">
        <v>107298</v>
      </c>
      <c r="E18" s="46">
        <v>101771</v>
      </c>
      <c r="F18" s="57">
        <v>103334</v>
      </c>
      <c r="G18" s="56">
        <v>95502</v>
      </c>
      <c r="H18" s="56" t="s">
        <v>109</v>
      </c>
    </row>
    <row r="19" spans="1:8">
      <c r="A19" s="49" t="s">
        <v>159</v>
      </c>
      <c r="B19" s="45">
        <v>103648</v>
      </c>
      <c r="C19" s="46">
        <v>100604</v>
      </c>
      <c r="D19" s="46">
        <v>93140</v>
      </c>
      <c r="E19" s="46">
        <v>91841</v>
      </c>
      <c r="F19" s="57">
        <v>84211</v>
      </c>
      <c r="G19" s="56">
        <v>88444</v>
      </c>
      <c r="H19" s="56" t="s">
        <v>159</v>
      </c>
    </row>
    <row r="20" spans="1:8">
      <c r="A20" s="49" t="s">
        <v>144</v>
      </c>
      <c r="B20" s="45">
        <v>112897</v>
      </c>
      <c r="C20" s="46">
        <v>113536</v>
      </c>
      <c r="D20" s="46">
        <v>105320</v>
      </c>
      <c r="E20" s="46">
        <v>105237</v>
      </c>
      <c r="F20" s="57">
        <v>96988</v>
      </c>
      <c r="G20" s="56">
        <v>99661</v>
      </c>
      <c r="H20" s="56" t="s">
        <v>144</v>
      </c>
    </row>
    <row r="21" spans="1:8">
      <c r="A21" s="49" t="s">
        <v>129</v>
      </c>
      <c r="B21" s="45">
        <v>166216</v>
      </c>
      <c r="C21" s="46">
        <v>158273</v>
      </c>
      <c r="D21" s="46">
        <v>157610</v>
      </c>
      <c r="E21" s="46">
        <v>155876</v>
      </c>
      <c r="F21" s="57">
        <v>142472</v>
      </c>
      <c r="G21" s="56">
        <v>155679</v>
      </c>
      <c r="H21" s="56" t="s">
        <v>129</v>
      </c>
    </row>
    <row r="22" spans="1:8">
      <c r="A22" s="49" t="s">
        <v>149</v>
      </c>
      <c r="B22" s="45">
        <v>122344</v>
      </c>
      <c r="C22" s="46">
        <v>120532</v>
      </c>
      <c r="D22" s="46">
        <v>116217</v>
      </c>
      <c r="E22" s="46">
        <v>117597</v>
      </c>
      <c r="F22" s="57">
        <v>109297</v>
      </c>
      <c r="G22" s="56">
        <v>104754</v>
      </c>
      <c r="H22" s="56" t="s">
        <v>149</v>
      </c>
    </row>
    <row r="23" spans="1:8">
      <c r="A23" s="49" t="s">
        <v>152</v>
      </c>
      <c r="B23" s="45">
        <v>115792</v>
      </c>
      <c r="C23" s="46">
        <v>117866</v>
      </c>
      <c r="D23" s="46">
        <v>111378</v>
      </c>
      <c r="E23" s="46">
        <v>112082</v>
      </c>
      <c r="F23" s="57">
        <v>103673</v>
      </c>
      <c r="G23" s="56">
        <v>102932</v>
      </c>
      <c r="H23" s="56" t="s">
        <v>152</v>
      </c>
    </row>
    <row r="24" spans="1:8">
      <c r="A24" s="49" t="s">
        <v>36</v>
      </c>
      <c r="B24" s="45">
        <v>123567</v>
      </c>
      <c r="C24" s="46">
        <v>123200</v>
      </c>
      <c r="D24" s="46">
        <v>113962</v>
      </c>
      <c r="E24" s="46">
        <v>113281</v>
      </c>
      <c r="F24" s="57">
        <v>104682</v>
      </c>
      <c r="G24" s="56">
        <v>106641</v>
      </c>
      <c r="H24" s="56" t="s">
        <v>36</v>
      </c>
    </row>
    <row r="25" spans="1:8">
      <c r="A25" s="49" t="s">
        <v>134</v>
      </c>
      <c r="B25" s="45">
        <v>128451</v>
      </c>
      <c r="C25" s="46">
        <v>121799</v>
      </c>
      <c r="D25" s="46">
        <v>117090</v>
      </c>
      <c r="E25" s="46">
        <v>110390</v>
      </c>
      <c r="F25" s="57">
        <v>107183</v>
      </c>
      <c r="G25" s="56">
        <v>101494</v>
      </c>
      <c r="H25" s="56" t="s">
        <v>134</v>
      </c>
    </row>
    <row r="26" spans="1:8">
      <c r="A26" s="49" t="s">
        <v>153</v>
      </c>
      <c r="B26" s="45">
        <v>117474</v>
      </c>
      <c r="C26" s="46">
        <v>116298</v>
      </c>
      <c r="D26" s="46">
        <v>106359</v>
      </c>
      <c r="E26" s="46">
        <v>105193</v>
      </c>
      <c r="F26" s="57">
        <v>101191</v>
      </c>
      <c r="G26" s="56">
        <v>99467</v>
      </c>
      <c r="H26" s="56" t="s">
        <v>153</v>
      </c>
    </row>
    <row r="27" spans="1:8">
      <c r="A27" s="49" t="s">
        <v>163</v>
      </c>
      <c r="B27" s="45">
        <v>91971</v>
      </c>
      <c r="C27" s="46">
        <v>92902</v>
      </c>
      <c r="D27" s="46">
        <v>87417</v>
      </c>
      <c r="E27" s="46">
        <v>88799</v>
      </c>
      <c r="F27" s="57">
        <v>81612</v>
      </c>
      <c r="G27" s="56">
        <v>77442</v>
      </c>
      <c r="H27" s="56" t="s">
        <v>163</v>
      </c>
    </row>
    <row r="28" spans="1:8">
      <c r="A28" s="49" t="s">
        <v>105</v>
      </c>
      <c r="B28" s="45">
        <v>129924</v>
      </c>
      <c r="C28" s="46">
        <v>123123</v>
      </c>
      <c r="D28" s="46">
        <v>115095</v>
      </c>
      <c r="E28" s="46">
        <v>112225</v>
      </c>
      <c r="F28" s="57">
        <v>107403</v>
      </c>
      <c r="G28" s="56">
        <v>103210</v>
      </c>
      <c r="H28" s="56" t="s">
        <v>105</v>
      </c>
    </row>
    <row r="29" spans="1:8">
      <c r="A29" s="49" t="s">
        <v>148</v>
      </c>
      <c r="B29" s="45">
        <v>126339</v>
      </c>
      <c r="C29" s="46">
        <v>130375</v>
      </c>
      <c r="D29" s="46">
        <v>123611</v>
      </c>
      <c r="E29" s="46">
        <v>120603</v>
      </c>
      <c r="F29" s="57">
        <v>115534</v>
      </c>
      <c r="G29" s="56">
        <v>110585</v>
      </c>
      <c r="H29" s="56" t="s">
        <v>148</v>
      </c>
    </row>
    <row r="30" spans="1:8">
      <c r="A30" s="49" t="s">
        <v>104</v>
      </c>
      <c r="B30" s="45">
        <v>115265</v>
      </c>
      <c r="C30" s="46">
        <v>114929</v>
      </c>
      <c r="D30" s="46">
        <v>109720</v>
      </c>
      <c r="E30" s="46">
        <v>106840</v>
      </c>
      <c r="F30" s="57">
        <v>105730</v>
      </c>
      <c r="G30" s="56">
        <v>100929</v>
      </c>
      <c r="H30" s="56" t="s">
        <v>104</v>
      </c>
    </row>
    <row r="31" spans="1:8">
      <c r="A31" s="49" t="s">
        <v>107</v>
      </c>
      <c r="B31" s="45">
        <v>126011</v>
      </c>
      <c r="C31" s="46">
        <v>124831</v>
      </c>
      <c r="D31" s="46">
        <v>116367</v>
      </c>
      <c r="E31" s="46">
        <v>114792</v>
      </c>
      <c r="F31" s="57">
        <v>108686</v>
      </c>
      <c r="G31" s="56">
        <v>100066</v>
      </c>
      <c r="H31" s="56" t="s">
        <v>107</v>
      </c>
    </row>
    <row r="32" spans="1:8">
      <c r="A32" s="49" t="s">
        <v>157</v>
      </c>
      <c r="B32" s="45">
        <v>108172</v>
      </c>
      <c r="C32" s="46">
        <v>103928</v>
      </c>
      <c r="D32" s="46">
        <v>97428</v>
      </c>
      <c r="E32" s="46">
        <v>96090</v>
      </c>
      <c r="F32" s="57">
        <v>89724</v>
      </c>
      <c r="G32" s="56">
        <v>84052</v>
      </c>
      <c r="H32" s="56" t="s">
        <v>157</v>
      </c>
    </row>
    <row r="33" spans="1:8">
      <c r="A33" s="49" t="s">
        <v>137</v>
      </c>
      <c r="B33" s="45">
        <v>104643</v>
      </c>
      <c r="C33" s="46">
        <v>103896</v>
      </c>
      <c r="D33" s="46">
        <v>96799</v>
      </c>
      <c r="E33" s="46">
        <v>96541</v>
      </c>
      <c r="F33" s="57">
        <v>90245</v>
      </c>
      <c r="G33" s="56">
        <v>86165</v>
      </c>
      <c r="H33" s="56" t="s">
        <v>137</v>
      </c>
    </row>
    <row r="34" spans="1:8">
      <c r="A34" s="49" t="s">
        <v>121</v>
      </c>
      <c r="B34" s="45">
        <v>128136</v>
      </c>
      <c r="C34" s="46">
        <v>133267</v>
      </c>
      <c r="D34" s="46">
        <v>128544</v>
      </c>
      <c r="E34" s="46">
        <v>128509</v>
      </c>
      <c r="F34" s="57">
        <v>119030</v>
      </c>
      <c r="G34" s="56">
        <v>112871</v>
      </c>
      <c r="H34" s="56" t="s">
        <v>121</v>
      </c>
    </row>
    <row r="35" spans="1:8">
      <c r="A35" s="49" t="s">
        <v>125</v>
      </c>
      <c r="B35" s="45">
        <v>99267</v>
      </c>
      <c r="C35" s="46">
        <v>99219</v>
      </c>
      <c r="D35" s="46">
        <v>94619</v>
      </c>
      <c r="E35" s="46">
        <v>90959</v>
      </c>
      <c r="F35" s="57">
        <v>88140</v>
      </c>
      <c r="G35" s="56">
        <v>87103</v>
      </c>
      <c r="H35" s="56" t="s">
        <v>125</v>
      </c>
    </row>
    <row r="36" spans="1:8">
      <c r="A36" s="49" t="s">
        <v>70</v>
      </c>
      <c r="B36" s="45">
        <v>122756</v>
      </c>
      <c r="C36" s="46">
        <v>119474</v>
      </c>
      <c r="D36" s="46">
        <v>111372</v>
      </c>
      <c r="E36" s="46">
        <v>111345</v>
      </c>
      <c r="F36" s="57">
        <v>103162</v>
      </c>
      <c r="G36" s="56">
        <v>102363</v>
      </c>
      <c r="H36" s="56" t="s">
        <v>70</v>
      </c>
    </row>
    <row r="37" spans="1:8">
      <c r="A37" s="49" t="s">
        <v>45</v>
      </c>
      <c r="B37" s="45">
        <v>118788</v>
      </c>
      <c r="C37" s="46">
        <v>118435</v>
      </c>
      <c r="D37" s="46">
        <v>121564</v>
      </c>
      <c r="E37" s="46">
        <v>122326</v>
      </c>
      <c r="F37" s="57">
        <v>114953</v>
      </c>
      <c r="G37" s="56">
        <v>110267</v>
      </c>
      <c r="H37" s="56" t="s">
        <v>45</v>
      </c>
    </row>
    <row r="38" spans="1:8">
      <c r="A38" s="49" t="s">
        <v>128</v>
      </c>
      <c r="B38" s="45">
        <v>115303</v>
      </c>
      <c r="C38" s="46">
        <v>114201</v>
      </c>
      <c r="D38" s="46">
        <v>105911</v>
      </c>
      <c r="E38" s="46">
        <v>105800</v>
      </c>
      <c r="F38" s="57">
        <v>99200</v>
      </c>
      <c r="G38" s="56">
        <v>97349</v>
      </c>
      <c r="H38" s="56" t="s">
        <v>128</v>
      </c>
    </row>
    <row r="39" spans="1:8">
      <c r="A39" s="49" t="s">
        <v>139</v>
      </c>
      <c r="B39" s="45">
        <v>113331</v>
      </c>
      <c r="C39" s="46">
        <v>113194</v>
      </c>
      <c r="D39" s="46">
        <v>104904</v>
      </c>
      <c r="E39" s="46">
        <v>103362</v>
      </c>
      <c r="F39" s="57">
        <v>95540</v>
      </c>
      <c r="G39" s="56">
        <v>90072</v>
      </c>
      <c r="H39" s="56" t="s">
        <v>139</v>
      </c>
    </row>
    <row r="40" spans="1:8">
      <c r="A40" s="58" t="s">
        <v>123</v>
      </c>
      <c r="B40" s="47">
        <v>108729</v>
      </c>
      <c r="C40" s="48">
        <v>112679</v>
      </c>
      <c r="D40" s="48">
        <v>104844</v>
      </c>
      <c r="E40" s="48">
        <v>103242</v>
      </c>
      <c r="F40" s="57">
        <v>95187</v>
      </c>
      <c r="G40" s="56">
        <v>94293</v>
      </c>
      <c r="H40" s="56" t="s">
        <v>123</v>
      </c>
    </row>
    <row r="41" spans="1:8">
      <c r="A41" s="49" t="s">
        <v>27</v>
      </c>
      <c r="B41" s="45">
        <v>129456</v>
      </c>
      <c r="C41" s="46">
        <v>133005</v>
      </c>
      <c r="D41" s="46">
        <v>130795</v>
      </c>
      <c r="E41" s="46">
        <v>124928</v>
      </c>
      <c r="F41" s="57">
        <v>121189</v>
      </c>
      <c r="G41" s="56">
        <v>113702</v>
      </c>
      <c r="H41" s="56" t="s">
        <v>27</v>
      </c>
    </row>
    <row r="42" spans="1:8">
      <c r="A42" s="49" t="s">
        <v>38</v>
      </c>
      <c r="B42" s="45">
        <v>113314</v>
      </c>
      <c r="C42" s="46">
        <v>111174</v>
      </c>
      <c r="D42" s="46">
        <v>103571</v>
      </c>
      <c r="E42" s="46">
        <v>105230</v>
      </c>
      <c r="F42" s="57">
        <v>97465</v>
      </c>
      <c r="G42" s="56">
        <v>90595</v>
      </c>
      <c r="H42" s="56" t="s">
        <v>38</v>
      </c>
    </row>
    <row r="43" spans="1:8">
      <c r="A43" s="49" t="s">
        <v>119</v>
      </c>
      <c r="B43" s="45">
        <v>112110</v>
      </c>
      <c r="C43" s="46">
        <v>105651</v>
      </c>
      <c r="D43" s="46">
        <v>101593</v>
      </c>
      <c r="E43" s="46">
        <v>102698</v>
      </c>
      <c r="F43" s="57">
        <v>93707</v>
      </c>
      <c r="G43" s="56">
        <v>87613</v>
      </c>
      <c r="H43" s="56" t="s">
        <v>119</v>
      </c>
    </row>
    <row r="44" spans="1:8">
      <c r="A44" s="49" t="s">
        <v>118</v>
      </c>
      <c r="B44" s="45">
        <v>100659</v>
      </c>
      <c r="C44" s="46">
        <v>100200</v>
      </c>
      <c r="D44" s="46">
        <v>96182</v>
      </c>
      <c r="E44" s="46">
        <v>96913</v>
      </c>
      <c r="F44" s="57">
        <v>88603</v>
      </c>
      <c r="G44" s="56">
        <v>90070</v>
      </c>
      <c r="H44" s="56" t="s">
        <v>118</v>
      </c>
    </row>
    <row r="45" spans="1:8">
      <c r="A45" s="49" t="s">
        <v>143</v>
      </c>
      <c r="B45" s="45">
        <v>105408</v>
      </c>
      <c r="C45" s="46">
        <v>107815</v>
      </c>
      <c r="D45" s="46">
        <v>98179</v>
      </c>
      <c r="E45" s="46">
        <v>90568</v>
      </c>
      <c r="F45" s="57">
        <v>93112</v>
      </c>
      <c r="G45" s="56">
        <v>89836</v>
      </c>
      <c r="H45" s="56" t="s">
        <v>143</v>
      </c>
    </row>
    <row r="46" spans="1:8">
      <c r="A46" s="49" t="s">
        <v>49</v>
      </c>
      <c r="B46" s="45">
        <v>91429</v>
      </c>
      <c r="C46" s="46">
        <v>93747</v>
      </c>
      <c r="D46" s="46">
        <v>94666</v>
      </c>
      <c r="E46" s="44">
        <v>95422</v>
      </c>
      <c r="F46" s="57">
        <v>88865</v>
      </c>
      <c r="G46" s="56" t="s">
        <v>147</v>
      </c>
      <c r="H46" s="56" t="s">
        <v>49</v>
      </c>
    </row>
    <row r="47" spans="1:8">
      <c r="A47" s="49" t="s">
        <v>161</v>
      </c>
      <c r="B47" s="45" t="s">
        <v>147</v>
      </c>
      <c r="C47" s="46">
        <v>108682</v>
      </c>
      <c r="D47" s="46">
        <v>104006</v>
      </c>
      <c r="E47" s="46">
        <v>104948</v>
      </c>
      <c r="F47" s="57">
        <v>96970</v>
      </c>
      <c r="G47" s="56">
        <v>98292</v>
      </c>
      <c r="H47" s="56" t="s">
        <v>161</v>
      </c>
    </row>
    <row r="48" spans="1:8">
      <c r="A48" s="49" t="s">
        <v>84</v>
      </c>
      <c r="B48" s="45">
        <v>101301</v>
      </c>
      <c r="C48" s="46">
        <v>100397</v>
      </c>
      <c r="D48" s="46">
        <v>96741</v>
      </c>
      <c r="E48" s="46">
        <v>96560</v>
      </c>
      <c r="F48" s="57">
        <v>92878</v>
      </c>
      <c r="G48" s="56">
        <v>95501</v>
      </c>
      <c r="H48" s="56" t="s">
        <v>84</v>
      </c>
    </row>
    <row r="49" spans="1:8">
      <c r="A49" s="49" t="s">
        <v>23</v>
      </c>
      <c r="B49" s="45">
        <v>112268</v>
      </c>
      <c r="C49" s="46">
        <v>114259</v>
      </c>
      <c r="D49" s="46">
        <v>108713</v>
      </c>
      <c r="E49" s="46">
        <v>104611</v>
      </c>
      <c r="F49" s="57">
        <v>109748</v>
      </c>
      <c r="G49" s="56">
        <v>105406</v>
      </c>
      <c r="H49" s="56" t="s">
        <v>23</v>
      </c>
    </row>
    <row r="50" spans="1:8">
      <c r="A50" s="49" t="s">
        <v>76</v>
      </c>
      <c r="B50" s="45">
        <v>105175</v>
      </c>
      <c r="C50" s="46">
        <v>105884</v>
      </c>
      <c r="D50" s="46">
        <v>98507</v>
      </c>
      <c r="E50" s="46">
        <v>95017</v>
      </c>
      <c r="F50" s="57">
        <v>90701</v>
      </c>
      <c r="G50" s="56">
        <v>83850</v>
      </c>
      <c r="H50" s="56" t="s">
        <v>76</v>
      </c>
    </row>
    <row r="51" spans="1:8">
      <c r="A51" s="49" t="s">
        <v>33</v>
      </c>
      <c r="B51" s="45" t="s">
        <v>147</v>
      </c>
      <c r="C51" s="46">
        <v>89737</v>
      </c>
      <c r="D51" s="46">
        <v>82849</v>
      </c>
      <c r="E51" s="46">
        <v>78273</v>
      </c>
      <c r="F51" s="57">
        <v>81728</v>
      </c>
      <c r="G51" s="56">
        <v>75660</v>
      </c>
      <c r="H51" s="56" t="s">
        <v>33</v>
      </c>
    </row>
    <row r="52" spans="1:8">
      <c r="A52" s="49" t="s">
        <v>31</v>
      </c>
      <c r="B52" s="45">
        <v>106812</v>
      </c>
      <c r="C52" s="46">
        <v>107755</v>
      </c>
      <c r="D52" s="46">
        <v>100381</v>
      </c>
      <c r="E52" s="46">
        <v>94676</v>
      </c>
      <c r="F52" s="57">
        <v>95011</v>
      </c>
      <c r="G52" s="56">
        <v>94807</v>
      </c>
      <c r="H52" s="56" t="s">
        <v>31</v>
      </c>
    </row>
    <row r="53" spans="1:8">
      <c r="A53" s="49" t="s">
        <v>62</v>
      </c>
      <c r="B53" s="45" t="s">
        <v>147</v>
      </c>
      <c r="C53" s="44">
        <v>116571</v>
      </c>
      <c r="D53" s="46">
        <v>126154</v>
      </c>
      <c r="E53" s="46" t="s">
        <v>147</v>
      </c>
      <c r="F53" s="57">
        <v>119215</v>
      </c>
      <c r="G53" s="56">
        <v>117431</v>
      </c>
      <c r="H53" s="56" t="s">
        <v>62</v>
      </c>
    </row>
    <row r="54" spans="1:8">
      <c r="A54" s="49" t="s">
        <v>66</v>
      </c>
      <c r="B54" s="45">
        <v>110167</v>
      </c>
      <c r="C54" s="44">
        <v>100290</v>
      </c>
      <c r="D54" s="46">
        <v>107692</v>
      </c>
      <c r="E54" s="46" t="s">
        <v>147</v>
      </c>
      <c r="F54" s="57">
        <v>98825</v>
      </c>
      <c r="G54" s="56">
        <v>90764</v>
      </c>
      <c r="H54" s="56" t="s">
        <v>66</v>
      </c>
    </row>
    <row r="55" spans="1:8">
      <c r="A55" s="49" t="s">
        <v>63</v>
      </c>
      <c r="B55" s="45" t="s">
        <v>147</v>
      </c>
      <c r="C55" s="44">
        <v>98425</v>
      </c>
      <c r="D55" s="46">
        <v>102857</v>
      </c>
      <c r="E55" s="46" t="s">
        <v>147</v>
      </c>
      <c r="F55" s="57">
        <v>98299</v>
      </c>
      <c r="G55" s="56">
        <v>92121</v>
      </c>
      <c r="H55" s="56" t="s">
        <v>63</v>
      </c>
    </row>
    <row r="56" spans="1:8">
      <c r="A56" s="49" t="s">
        <v>138</v>
      </c>
      <c r="B56" s="45">
        <v>100991</v>
      </c>
      <c r="C56" s="46">
        <v>93160</v>
      </c>
      <c r="D56" s="46">
        <v>91692</v>
      </c>
      <c r="E56" s="46">
        <v>89177</v>
      </c>
      <c r="F56" s="57">
        <v>83617</v>
      </c>
      <c r="G56" s="56">
        <v>81609</v>
      </c>
      <c r="H56" s="56" t="s">
        <v>138</v>
      </c>
    </row>
    <row r="57" spans="1:8">
      <c r="A57" s="49" t="s">
        <v>44</v>
      </c>
      <c r="B57" s="45">
        <v>184655</v>
      </c>
      <c r="C57" s="46">
        <v>180976</v>
      </c>
      <c r="D57" s="46">
        <v>172716</v>
      </c>
      <c r="E57" s="46">
        <v>157877</v>
      </c>
      <c r="F57" s="57">
        <v>155819</v>
      </c>
      <c r="G57" s="56">
        <v>155151</v>
      </c>
      <c r="H57" s="56" t="s">
        <v>44</v>
      </c>
    </row>
    <row r="58" spans="1:8">
      <c r="A58" s="49" t="s">
        <v>24</v>
      </c>
      <c r="B58" s="45">
        <v>151437</v>
      </c>
      <c r="C58" s="46">
        <v>149292</v>
      </c>
      <c r="D58" s="46">
        <v>146253</v>
      </c>
      <c r="E58" s="46">
        <v>145093</v>
      </c>
      <c r="F58" s="57">
        <v>132884</v>
      </c>
      <c r="G58" s="56">
        <v>134336</v>
      </c>
      <c r="H58" s="56" t="s">
        <v>24</v>
      </c>
    </row>
    <row r="59" spans="1:8">
      <c r="A59" s="49" t="s">
        <v>71</v>
      </c>
      <c r="B59" s="45">
        <v>189801</v>
      </c>
      <c r="C59" s="46">
        <v>182147</v>
      </c>
      <c r="D59" s="46">
        <v>168786</v>
      </c>
      <c r="E59" s="46">
        <v>163191</v>
      </c>
      <c r="F59" s="57">
        <v>176855</v>
      </c>
      <c r="G59" s="56">
        <v>164849</v>
      </c>
      <c r="H59" s="56" t="s">
        <v>71</v>
      </c>
    </row>
    <row r="60" spans="1:8">
      <c r="A60" s="49" t="s">
        <v>183</v>
      </c>
      <c r="B60" s="45">
        <v>200635</v>
      </c>
      <c r="C60" s="46">
        <v>203604</v>
      </c>
      <c r="D60" s="46">
        <v>187135</v>
      </c>
      <c r="E60" s="44">
        <v>182554</v>
      </c>
      <c r="F60" s="57">
        <v>176077</v>
      </c>
      <c r="G60" s="56" t="s">
        <v>147</v>
      </c>
      <c r="H60" s="56" t="s">
        <v>183</v>
      </c>
    </row>
    <row r="61" spans="1:8">
      <c r="A61" s="49" t="s">
        <v>196</v>
      </c>
      <c r="B61" s="45">
        <v>182205</v>
      </c>
      <c r="C61" s="46">
        <v>190147</v>
      </c>
      <c r="D61" s="46">
        <v>173641</v>
      </c>
      <c r="E61" s="46">
        <v>162361</v>
      </c>
      <c r="F61" s="57">
        <v>152521</v>
      </c>
      <c r="G61" s="56">
        <v>145425</v>
      </c>
      <c r="H61" s="56" t="s">
        <v>196</v>
      </c>
    </row>
    <row r="62" spans="1:8">
      <c r="A62" s="49" t="s">
        <v>74</v>
      </c>
      <c r="B62" s="45">
        <v>118883</v>
      </c>
      <c r="C62" s="46">
        <v>116557</v>
      </c>
      <c r="D62" s="46">
        <v>108090</v>
      </c>
      <c r="E62" s="46">
        <v>102645</v>
      </c>
      <c r="F62" s="57">
        <v>101412</v>
      </c>
      <c r="G62" s="56">
        <v>95482</v>
      </c>
      <c r="H62" s="56" t="s">
        <v>74</v>
      </c>
    </row>
    <row r="63" spans="1:8">
      <c r="A63" s="49" t="s">
        <v>190</v>
      </c>
      <c r="B63" s="45">
        <v>182762</v>
      </c>
      <c r="C63" s="46">
        <v>174054</v>
      </c>
      <c r="D63" s="46">
        <v>167857</v>
      </c>
      <c r="E63" s="46">
        <v>160969</v>
      </c>
      <c r="F63" s="57">
        <v>152273</v>
      </c>
      <c r="G63" s="56">
        <v>143083</v>
      </c>
      <c r="H63" s="56" t="s">
        <v>190</v>
      </c>
    </row>
    <row r="64" spans="1:8">
      <c r="A64" s="49" t="s">
        <v>6</v>
      </c>
      <c r="B64" s="45">
        <v>177113</v>
      </c>
      <c r="C64" s="46">
        <v>169175</v>
      </c>
      <c r="D64" s="46">
        <v>157124</v>
      </c>
      <c r="E64" s="46">
        <v>154515</v>
      </c>
      <c r="F64" s="57">
        <v>141831</v>
      </c>
      <c r="G64" s="56">
        <v>146019</v>
      </c>
      <c r="H64" s="56" t="s">
        <v>6</v>
      </c>
    </row>
    <row r="65" spans="1:8">
      <c r="A65" s="49" t="s">
        <v>56</v>
      </c>
      <c r="B65" s="43">
        <v>131657</v>
      </c>
      <c r="C65" s="44" t="s">
        <v>147</v>
      </c>
      <c r="D65" s="46" t="s">
        <v>147</v>
      </c>
      <c r="E65" s="44" t="s">
        <v>147</v>
      </c>
      <c r="F65" s="57">
        <v>124424</v>
      </c>
      <c r="G65" s="56" t="s">
        <v>147</v>
      </c>
      <c r="H65" s="56" t="s">
        <v>56</v>
      </c>
    </row>
    <row r="66" spans="1:8">
      <c r="A66" s="49" t="s">
        <v>81</v>
      </c>
      <c r="B66" s="45">
        <v>171547</v>
      </c>
      <c r="C66" s="46">
        <v>165375</v>
      </c>
      <c r="D66" s="46">
        <v>151459</v>
      </c>
      <c r="E66" s="46">
        <v>149843</v>
      </c>
      <c r="F66" s="57">
        <v>138852</v>
      </c>
      <c r="G66" s="56">
        <v>145855</v>
      </c>
      <c r="H66" s="56" t="s">
        <v>81</v>
      </c>
    </row>
    <row r="67" spans="1:8">
      <c r="A67" s="49" t="s">
        <v>47</v>
      </c>
      <c r="B67" s="45">
        <v>225000</v>
      </c>
      <c r="C67" s="46">
        <v>230603</v>
      </c>
      <c r="D67" s="46">
        <v>255951</v>
      </c>
      <c r="E67" s="46">
        <v>275263</v>
      </c>
      <c r="F67" s="57">
        <v>250667</v>
      </c>
      <c r="G67" s="56">
        <v>250777</v>
      </c>
      <c r="H67" s="56" t="s">
        <v>47</v>
      </c>
    </row>
    <row r="68" spans="1:8">
      <c r="A68" s="49" t="s">
        <v>75</v>
      </c>
      <c r="B68" s="45">
        <v>202305</v>
      </c>
      <c r="C68" s="46">
        <v>196403</v>
      </c>
      <c r="D68" s="46">
        <v>184376</v>
      </c>
      <c r="E68" s="46">
        <v>181152</v>
      </c>
      <c r="F68" s="57">
        <v>167675</v>
      </c>
      <c r="G68" s="56">
        <v>165624</v>
      </c>
      <c r="H68" s="56" t="s">
        <v>75</v>
      </c>
    </row>
    <row r="69" spans="1:8">
      <c r="A69" s="49" t="s">
        <v>35</v>
      </c>
      <c r="B69" s="45">
        <v>124954</v>
      </c>
      <c r="C69" s="46">
        <v>123169</v>
      </c>
      <c r="D69" s="46">
        <v>117460</v>
      </c>
      <c r="E69" s="44">
        <v>119477</v>
      </c>
      <c r="F69" s="57">
        <v>109418</v>
      </c>
      <c r="G69" s="56" t="s">
        <v>147</v>
      </c>
      <c r="H69" s="56" t="s">
        <v>35</v>
      </c>
    </row>
    <row r="70" spans="1:8">
      <c r="A70" s="49" t="s">
        <v>50</v>
      </c>
      <c r="B70" s="45">
        <v>101427</v>
      </c>
      <c r="C70" s="46">
        <v>100414</v>
      </c>
      <c r="D70" s="46">
        <v>97066</v>
      </c>
      <c r="E70" s="46">
        <v>97623</v>
      </c>
      <c r="F70" s="57">
        <v>106383</v>
      </c>
      <c r="G70" s="56">
        <v>102462</v>
      </c>
      <c r="H70" s="56" t="s">
        <v>50</v>
      </c>
    </row>
    <row r="71" spans="1:8">
      <c r="A71" s="49" t="s">
        <v>12</v>
      </c>
      <c r="B71" s="45">
        <v>96934</v>
      </c>
      <c r="C71" s="46">
        <v>91909</v>
      </c>
      <c r="D71" s="46">
        <v>88837</v>
      </c>
      <c r="E71" s="46">
        <v>89894</v>
      </c>
      <c r="F71" s="57">
        <v>93802</v>
      </c>
      <c r="G71" s="56">
        <v>91128</v>
      </c>
      <c r="H71" s="56" t="s">
        <v>12</v>
      </c>
    </row>
    <row r="72" spans="1:8">
      <c r="A72" s="49" t="s">
        <v>58</v>
      </c>
      <c r="B72" s="45">
        <v>84739</v>
      </c>
      <c r="C72" s="46">
        <v>84561</v>
      </c>
      <c r="D72" s="46">
        <v>86364</v>
      </c>
      <c r="E72" s="46">
        <v>85278</v>
      </c>
      <c r="F72" s="57">
        <v>90660</v>
      </c>
      <c r="G72" s="56">
        <v>87968</v>
      </c>
      <c r="H72" s="56" t="s">
        <v>58</v>
      </c>
    </row>
    <row r="73" spans="1:8">
      <c r="A73" s="49" t="s">
        <v>30</v>
      </c>
      <c r="B73" s="45">
        <v>210950</v>
      </c>
      <c r="C73" s="46">
        <v>211122</v>
      </c>
      <c r="D73" s="46">
        <v>196139</v>
      </c>
      <c r="E73" s="46">
        <v>193114</v>
      </c>
      <c r="F73" s="57">
        <v>195584</v>
      </c>
      <c r="G73" s="56">
        <v>191190</v>
      </c>
      <c r="H73" s="56" t="s">
        <v>30</v>
      </c>
    </row>
    <row r="74" spans="1:8">
      <c r="A74" s="49" t="s">
        <v>64</v>
      </c>
      <c r="B74" s="45">
        <v>175205</v>
      </c>
      <c r="C74" s="46">
        <v>176646</v>
      </c>
      <c r="D74" s="46">
        <v>173201</v>
      </c>
      <c r="E74" s="46">
        <v>168906</v>
      </c>
      <c r="F74" s="57">
        <v>163870</v>
      </c>
      <c r="G74" s="56">
        <v>159262</v>
      </c>
      <c r="H74" s="56" t="s">
        <v>64</v>
      </c>
    </row>
    <row r="75" spans="1:8">
      <c r="A75" s="49" t="s">
        <v>11</v>
      </c>
      <c r="B75" s="45">
        <v>149139</v>
      </c>
      <c r="C75" s="46">
        <v>149064</v>
      </c>
      <c r="D75" s="46">
        <v>151646</v>
      </c>
      <c r="E75" s="46">
        <v>141524</v>
      </c>
      <c r="F75" s="57">
        <v>130795</v>
      </c>
      <c r="G75" s="56">
        <v>125193</v>
      </c>
      <c r="H75" s="56" t="s">
        <v>11</v>
      </c>
    </row>
    <row r="76" spans="1:8">
      <c r="A76" s="58" t="s">
        <v>17</v>
      </c>
      <c r="B76" s="47">
        <v>145901</v>
      </c>
      <c r="C76" s="48">
        <v>144239</v>
      </c>
      <c r="D76" s="48">
        <v>135106</v>
      </c>
      <c r="E76" s="48">
        <v>134897</v>
      </c>
      <c r="F76" s="57">
        <v>122891</v>
      </c>
      <c r="G76" s="56">
        <v>116754</v>
      </c>
      <c r="H76" s="56" t="s">
        <v>17</v>
      </c>
    </row>
    <row r="77" spans="1:8">
      <c r="A77" s="49" t="s">
        <v>189</v>
      </c>
      <c r="B77" s="45">
        <v>246203</v>
      </c>
      <c r="C77" s="46">
        <v>243173</v>
      </c>
      <c r="D77" s="46">
        <v>237241</v>
      </c>
      <c r="E77" s="46">
        <v>230335</v>
      </c>
      <c r="F77" s="57">
        <v>222742</v>
      </c>
      <c r="G77" s="56">
        <v>217870</v>
      </c>
      <c r="H77" s="56" t="s">
        <v>189</v>
      </c>
    </row>
    <row r="78" spans="1:8">
      <c r="A78" s="49" t="s">
        <v>65</v>
      </c>
      <c r="B78" s="45">
        <v>219958</v>
      </c>
      <c r="C78" s="46">
        <v>217218</v>
      </c>
      <c r="D78" s="46">
        <v>205729</v>
      </c>
      <c r="E78" s="46">
        <v>188200</v>
      </c>
      <c r="F78" s="57">
        <v>187417</v>
      </c>
      <c r="G78" s="56">
        <v>175292</v>
      </c>
      <c r="H78" s="56" t="s">
        <v>65</v>
      </c>
    </row>
    <row r="79" spans="1:8">
      <c r="A79" s="58" t="s">
        <v>77</v>
      </c>
      <c r="B79" s="47">
        <v>179717</v>
      </c>
      <c r="C79" s="48">
        <v>173655</v>
      </c>
      <c r="D79" s="48">
        <v>163808</v>
      </c>
      <c r="E79" s="48">
        <v>162923</v>
      </c>
      <c r="F79" s="57">
        <v>149599</v>
      </c>
      <c r="G79" s="56">
        <v>138576</v>
      </c>
      <c r="H79" s="56" t="s">
        <v>77</v>
      </c>
    </row>
    <row r="80" spans="1:8">
      <c r="A80" s="49" t="s">
        <v>46</v>
      </c>
      <c r="B80" s="45">
        <v>344087</v>
      </c>
      <c r="C80" s="46">
        <v>342661</v>
      </c>
      <c r="D80" s="46">
        <v>341541</v>
      </c>
      <c r="E80" s="46">
        <v>332019</v>
      </c>
      <c r="F80" s="57">
        <v>317565</v>
      </c>
      <c r="G80" s="56">
        <v>326438</v>
      </c>
      <c r="H80" s="56" t="s">
        <v>46</v>
      </c>
    </row>
    <row r="81" spans="1:8">
      <c r="A81" s="49" t="s">
        <v>57</v>
      </c>
      <c r="B81" s="45">
        <v>374490</v>
      </c>
      <c r="C81" s="46">
        <v>373352</v>
      </c>
      <c r="D81" s="46">
        <v>372088</v>
      </c>
      <c r="E81" s="46">
        <v>367817</v>
      </c>
      <c r="F81" s="57">
        <v>363254</v>
      </c>
      <c r="G81" s="56">
        <v>355581</v>
      </c>
      <c r="H81" s="56" t="s">
        <v>57</v>
      </c>
    </row>
    <row r="82" spans="1:8">
      <c r="A82" s="49" t="s">
        <v>14</v>
      </c>
      <c r="B82" s="45">
        <v>237193</v>
      </c>
      <c r="C82" s="46">
        <v>232495</v>
      </c>
      <c r="D82" s="46">
        <v>216877</v>
      </c>
      <c r="E82" s="46">
        <v>214518</v>
      </c>
      <c r="F82" s="57">
        <v>195794</v>
      </c>
      <c r="G82" s="56">
        <v>213248</v>
      </c>
      <c r="H82" s="56" t="s">
        <v>14</v>
      </c>
    </row>
    <row r="83" spans="1:8">
      <c r="A83" s="49" t="s">
        <v>7</v>
      </c>
      <c r="B83" s="45">
        <v>352345</v>
      </c>
      <c r="C83" s="46">
        <v>349284</v>
      </c>
      <c r="D83" s="46">
        <v>345506</v>
      </c>
      <c r="E83" s="46">
        <v>341528</v>
      </c>
      <c r="F83" s="57">
        <v>338780</v>
      </c>
      <c r="G83" s="56">
        <v>332195</v>
      </c>
      <c r="H83" s="56" t="s">
        <v>7</v>
      </c>
    </row>
    <row r="84" spans="1:8">
      <c r="A84" s="71" t="s">
        <v>72</v>
      </c>
      <c r="B84" s="72">
        <v>182761</v>
      </c>
      <c r="C84" s="73">
        <v>177610</v>
      </c>
      <c r="D84" s="73">
        <v>163491</v>
      </c>
      <c r="E84" s="73">
        <v>158613</v>
      </c>
      <c r="F84" s="57">
        <v>144303</v>
      </c>
      <c r="G84" s="56">
        <v>136915</v>
      </c>
      <c r="H84" s="56" t="s">
        <v>72</v>
      </c>
    </row>
    <row r="85" spans="1:8">
      <c r="A85" s="49" t="s">
        <v>122</v>
      </c>
      <c r="B85" s="45">
        <v>156673</v>
      </c>
      <c r="C85" s="46">
        <v>152177</v>
      </c>
      <c r="D85" s="46">
        <v>148981</v>
      </c>
      <c r="E85" s="46">
        <v>145900</v>
      </c>
      <c r="F85" s="57">
        <v>139784</v>
      </c>
      <c r="G85" s="56">
        <v>136021</v>
      </c>
      <c r="H85" s="56" t="s">
        <v>122</v>
      </c>
    </row>
    <row r="86" spans="1:8">
      <c r="A86" s="49" t="s">
        <v>18</v>
      </c>
      <c r="B86" s="45">
        <v>185464</v>
      </c>
      <c r="C86" s="46">
        <v>183404</v>
      </c>
      <c r="D86" s="46">
        <v>175048</v>
      </c>
      <c r="E86" s="46">
        <v>168896</v>
      </c>
      <c r="F86" s="57">
        <v>154561</v>
      </c>
      <c r="G86" s="56">
        <v>153096</v>
      </c>
      <c r="H86" s="56" t="s">
        <v>18</v>
      </c>
    </row>
    <row r="87" spans="1:8">
      <c r="A87" s="71" t="s">
        <v>5</v>
      </c>
      <c r="B87" s="72">
        <v>143290</v>
      </c>
      <c r="C87" s="73">
        <v>138712</v>
      </c>
      <c r="D87" s="73">
        <v>129963</v>
      </c>
      <c r="E87" s="73">
        <v>128024</v>
      </c>
      <c r="F87" s="57">
        <v>122975</v>
      </c>
      <c r="G87" s="56">
        <v>116089</v>
      </c>
      <c r="H87" s="56" t="s">
        <v>5</v>
      </c>
    </row>
    <row r="88" spans="1:8">
      <c r="A88" s="58" t="s">
        <v>48</v>
      </c>
      <c r="B88" s="47">
        <v>151363</v>
      </c>
      <c r="C88" s="48">
        <v>149755</v>
      </c>
      <c r="D88" s="48">
        <v>137172</v>
      </c>
      <c r="E88" s="48">
        <v>136710</v>
      </c>
      <c r="F88" s="57">
        <v>124758</v>
      </c>
      <c r="G88" s="56">
        <v>129480</v>
      </c>
      <c r="H88" s="56" t="s">
        <v>48</v>
      </c>
    </row>
    <row r="89" spans="1:8">
      <c r="A89" s="49" t="s">
        <v>68</v>
      </c>
      <c r="B89" s="45">
        <v>193017</v>
      </c>
      <c r="C89" s="46">
        <v>184490</v>
      </c>
      <c r="D89" s="46">
        <v>174902</v>
      </c>
      <c r="E89" s="46">
        <v>173041</v>
      </c>
      <c r="F89" s="57">
        <v>172407</v>
      </c>
      <c r="G89" s="56">
        <v>165848</v>
      </c>
      <c r="H89" s="56" t="s">
        <v>68</v>
      </c>
    </row>
    <row r="90" spans="1:8">
      <c r="A90" s="71" t="s">
        <v>43</v>
      </c>
      <c r="B90" s="72">
        <v>223853</v>
      </c>
      <c r="C90" s="73">
        <v>223084</v>
      </c>
      <c r="D90" s="73">
        <v>210204</v>
      </c>
      <c r="E90" s="73">
        <v>209638</v>
      </c>
      <c r="F90" s="57">
        <v>191885</v>
      </c>
      <c r="G90" s="56">
        <v>183146</v>
      </c>
      <c r="H90" s="56" t="s">
        <v>43</v>
      </c>
    </row>
    <row r="91" spans="1:8">
      <c r="A91" s="49" t="s">
        <v>73</v>
      </c>
      <c r="B91" s="45">
        <v>178124</v>
      </c>
      <c r="C91" s="46">
        <v>176534</v>
      </c>
      <c r="D91" s="46">
        <v>164612</v>
      </c>
      <c r="E91" s="46">
        <v>156739</v>
      </c>
      <c r="F91" s="57">
        <v>149521</v>
      </c>
      <c r="G91" s="56">
        <v>142274</v>
      </c>
      <c r="H91" s="56" t="s">
        <v>73</v>
      </c>
    </row>
    <row r="92" spans="1:8">
      <c r="A92" s="49" t="s">
        <v>42</v>
      </c>
      <c r="B92" s="45">
        <v>105370</v>
      </c>
      <c r="C92" s="46">
        <v>99818</v>
      </c>
      <c r="D92" s="46">
        <v>97473</v>
      </c>
      <c r="E92" s="46">
        <v>93868</v>
      </c>
      <c r="F92" s="57">
        <v>99179</v>
      </c>
      <c r="G92" s="56">
        <v>98119</v>
      </c>
      <c r="H92" s="56" t="s">
        <v>42</v>
      </c>
    </row>
    <row r="93" spans="1:8">
      <c r="A93" s="49" t="s">
        <v>8</v>
      </c>
      <c r="B93" s="45">
        <v>226062</v>
      </c>
      <c r="C93" s="46">
        <v>223842</v>
      </c>
      <c r="D93" s="46">
        <v>214819</v>
      </c>
      <c r="E93" s="46">
        <v>213445</v>
      </c>
      <c r="F93" s="57">
        <v>195695</v>
      </c>
      <c r="G93" s="56">
        <v>192441</v>
      </c>
      <c r="H93" s="56" t="s">
        <v>8</v>
      </c>
    </row>
    <row r="94" spans="1:8">
      <c r="A94" s="49" t="s">
        <v>61</v>
      </c>
      <c r="B94" s="45">
        <v>196712</v>
      </c>
      <c r="C94" s="46">
        <v>194224</v>
      </c>
      <c r="D94" s="46">
        <v>191839</v>
      </c>
      <c r="E94" s="46">
        <v>191461</v>
      </c>
      <c r="F94" s="57">
        <v>183444</v>
      </c>
      <c r="G94" s="56">
        <v>177071</v>
      </c>
      <c r="H94" s="56" t="s">
        <v>61</v>
      </c>
    </row>
    <row r="95" spans="1:8">
      <c r="A95" s="49" t="s">
        <v>13</v>
      </c>
      <c r="B95" s="45">
        <v>218372</v>
      </c>
      <c r="C95" s="46">
        <v>215253</v>
      </c>
      <c r="D95" s="46">
        <v>211502</v>
      </c>
      <c r="E95" s="46">
        <v>207425</v>
      </c>
      <c r="F95" s="57">
        <v>194219</v>
      </c>
      <c r="G95" s="56">
        <v>186776</v>
      </c>
      <c r="H95" s="56" t="s">
        <v>13</v>
      </c>
    </row>
    <row r="96" spans="1:8">
      <c r="A96" s="49" t="s">
        <v>117</v>
      </c>
      <c r="B96" s="45">
        <v>262142</v>
      </c>
      <c r="C96" s="46">
        <v>236222</v>
      </c>
      <c r="D96" s="46">
        <v>224975</v>
      </c>
      <c r="E96" s="46">
        <v>204917</v>
      </c>
      <c r="F96" s="57">
        <v>185455</v>
      </c>
      <c r="G96" s="56">
        <v>178234</v>
      </c>
      <c r="H96" s="56" t="s">
        <v>117</v>
      </c>
    </row>
    <row r="97" spans="1:8">
      <c r="A97" s="49" t="s">
        <v>79</v>
      </c>
      <c r="B97" s="45">
        <v>203735</v>
      </c>
      <c r="C97" s="46">
        <v>203833</v>
      </c>
      <c r="D97" s="44">
        <v>184113</v>
      </c>
      <c r="E97" s="44">
        <v>168500</v>
      </c>
      <c r="F97" s="57" t="s">
        <v>147</v>
      </c>
      <c r="G97" s="56" t="s">
        <v>147</v>
      </c>
      <c r="H97" s="56" t="s">
        <v>79</v>
      </c>
    </row>
    <row r="98" spans="1:8">
      <c r="A98" s="49" t="s">
        <v>22</v>
      </c>
      <c r="B98" s="45">
        <v>168479</v>
      </c>
      <c r="C98" s="46">
        <v>161551</v>
      </c>
      <c r="D98" s="46">
        <v>146007</v>
      </c>
      <c r="E98" s="46">
        <v>141103</v>
      </c>
      <c r="F98" s="57">
        <v>142682</v>
      </c>
      <c r="G98" s="56">
        <v>133426</v>
      </c>
      <c r="H98" s="56" t="s">
        <v>22</v>
      </c>
    </row>
    <row r="99" spans="1:8">
      <c r="A99" s="49" t="s">
        <v>41</v>
      </c>
      <c r="B99" s="45">
        <v>122875</v>
      </c>
      <c r="C99" s="46">
        <v>123791</v>
      </c>
      <c r="D99" s="46">
        <v>113741</v>
      </c>
      <c r="E99" s="46">
        <v>111298</v>
      </c>
      <c r="F99" s="57">
        <v>103992</v>
      </c>
      <c r="G99" s="56">
        <v>99755</v>
      </c>
      <c r="H99" s="56" t="s">
        <v>41</v>
      </c>
    </row>
    <row r="100" spans="1:8">
      <c r="A100" s="49" t="s">
        <v>9</v>
      </c>
      <c r="B100" s="45">
        <v>189313</v>
      </c>
      <c r="C100" s="46">
        <v>179488</v>
      </c>
      <c r="D100" s="46">
        <v>165635</v>
      </c>
      <c r="E100" s="46">
        <v>156226</v>
      </c>
      <c r="F100" s="57">
        <v>148638</v>
      </c>
      <c r="G100" s="56">
        <v>148117</v>
      </c>
      <c r="H100" s="56" t="s">
        <v>9</v>
      </c>
    </row>
    <row r="101" spans="1:8">
      <c r="A101" s="49" t="s">
        <v>59</v>
      </c>
      <c r="B101" s="45">
        <v>139425</v>
      </c>
      <c r="C101" s="46">
        <v>134752</v>
      </c>
      <c r="D101" s="46">
        <v>127502</v>
      </c>
      <c r="E101" s="46">
        <v>124978</v>
      </c>
      <c r="F101" s="57">
        <v>125647</v>
      </c>
      <c r="G101" s="56">
        <v>124738</v>
      </c>
      <c r="H101" s="56" t="s">
        <v>59</v>
      </c>
    </row>
    <row r="102" spans="1:8">
      <c r="A102" s="49" t="s">
        <v>20</v>
      </c>
      <c r="B102" s="45">
        <v>197938</v>
      </c>
      <c r="C102" s="46">
        <v>192090</v>
      </c>
      <c r="D102" s="46">
        <v>188315</v>
      </c>
      <c r="E102" s="46">
        <v>176307</v>
      </c>
      <c r="F102" s="57">
        <v>182853</v>
      </c>
      <c r="G102" s="56">
        <v>170490</v>
      </c>
      <c r="H102" s="56" t="s">
        <v>20</v>
      </c>
    </row>
    <row r="103" spans="1:8">
      <c r="A103" s="49" t="s">
        <v>54</v>
      </c>
      <c r="B103" s="45">
        <v>147986</v>
      </c>
      <c r="C103" s="46">
        <v>148319</v>
      </c>
      <c r="D103" s="46">
        <v>148018</v>
      </c>
      <c r="E103" s="46">
        <v>142699</v>
      </c>
      <c r="F103" s="57">
        <v>135713</v>
      </c>
      <c r="G103" s="56">
        <v>128120</v>
      </c>
      <c r="H103" s="56" t="s">
        <v>54</v>
      </c>
    </row>
    <row r="104" spans="1:8">
      <c r="A104" s="49" t="s">
        <v>55</v>
      </c>
      <c r="B104" s="43">
        <v>141279</v>
      </c>
      <c r="C104" s="46">
        <v>141176</v>
      </c>
      <c r="D104" s="46" t="s">
        <v>147</v>
      </c>
      <c r="E104" s="46">
        <v>135932</v>
      </c>
      <c r="F104" s="57">
        <v>125806</v>
      </c>
      <c r="G104" s="56">
        <v>123429</v>
      </c>
      <c r="H104" s="56" t="s">
        <v>55</v>
      </c>
    </row>
    <row r="105" spans="1:8">
      <c r="A105" s="49" t="s">
        <v>52</v>
      </c>
      <c r="B105" s="43">
        <v>186667</v>
      </c>
      <c r="C105" s="44">
        <v>186191</v>
      </c>
      <c r="D105" s="46" t="s">
        <v>147</v>
      </c>
      <c r="E105" s="46" t="s">
        <v>147</v>
      </c>
      <c r="F105" s="57">
        <v>176959</v>
      </c>
      <c r="G105" s="56">
        <v>162857</v>
      </c>
      <c r="H105" s="56" t="s">
        <v>52</v>
      </c>
    </row>
    <row r="106" spans="1:8">
      <c r="A106" s="49" t="s">
        <v>82</v>
      </c>
      <c r="B106" s="43" t="s">
        <v>147</v>
      </c>
      <c r="C106" s="46" t="s">
        <v>147</v>
      </c>
      <c r="D106" s="44" t="s">
        <v>147</v>
      </c>
      <c r="E106" s="46">
        <v>200625</v>
      </c>
      <c r="F106" s="57" t="s">
        <v>147</v>
      </c>
      <c r="G106" s="56">
        <v>184825</v>
      </c>
      <c r="H106" s="56" t="s">
        <v>82</v>
      </c>
    </row>
    <row r="107" spans="1:8">
      <c r="A107" s="49" t="s">
        <v>113</v>
      </c>
      <c r="B107" s="45">
        <v>160000</v>
      </c>
      <c r="C107" s="46">
        <v>156938</v>
      </c>
      <c r="D107" s="46">
        <v>141172</v>
      </c>
      <c r="E107" s="46">
        <v>141010</v>
      </c>
      <c r="F107" s="57">
        <v>129787</v>
      </c>
      <c r="G107" s="56">
        <v>129191</v>
      </c>
      <c r="H107" s="56" t="s">
        <v>113</v>
      </c>
    </row>
    <row r="108" spans="1:8">
      <c r="A108" s="49" t="s">
        <v>185</v>
      </c>
      <c r="B108" s="45">
        <v>198348</v>
      </c>
      <c r="C108" s="46">
        <v>191525</v>
      </c>
      <c r="D108" s="46">
        <v>174547</v>
      </c>
      <c r="E108" s="46">
        <v>170961</v>
      </c>
      <c r="F108" s="57">
        <v>163143</v>
      </c>
      <c r="G108" s="56">
        <v>151628</v>
      </c>
      <c r="H108" s="56" t="s">
        <v>185</v>
      </c>
    </row>
    <row r="109" spans="1:8">
      <c r="A109" s="49" t="s">
        <v>80</v>
      </c>
      <c r="B109" s="45">
        <v>197483</v>
      </c>
      <c r="C109" s="46">
        <v>183937</v>
      </c>
      <c r="D109" s="46">
        <v>172174</v>
      </c>
      <c r="E109" s="46">
        <v>167617</v>
      </c>
      <c r="F109" s="57">
        <v>156656</v>
      </c>
      <c r="G109" s="56">
        <v>154106</v>
      </c>
      <c r="H109" s="56" t="s">
        <v>80</v>
      </c>
    </row>
    <row r="110" spans="1:8">
      <c r="A110" s="49" t="s">
        <v>195</v>
      </c>
      <c r="B110" s="45">
        <v>195206</v>
      </c>
      <c r="C110" s="46">
        <v>189975</v>
      </c>
      <c r="D110" s="46">
        <v>176595</v>
      </c>
      <c r="E110" s="46">
        <v>172326</v>
      </c>
      <c r="F110" s="57">
        <v>163689</v>
      </c>
      <c r="G110" s="56">
        <v>155383</v>
      </c>
      <c r="H110" s="56" t="s">
        <v>195</v>
      </c>
    </row>
    <row r="111" spans="1:8">
      <c r="A111" s="49" t="s">
        <v>184</v>
      </c>
      <c r="B111" s="45">
        <v>233236</v>
      </c>
      <c r="C111" s="46">
        <v>227463</v>
      </c>
      <c r="D111" s="46">
        <v>196636</v>
      </c>
      <c r="E111" s="46">
        <v>192265</v>
      </c>
      <c r="F111" s="57">
        <v>180233</v>
      </c>
      <c r="G111" s="56">
        <v>175725</v>
      </c>
      <c r="H111" s="56" t="s">
        <v>184</v>
      </c>
    </row>
    <row r="112" spans="1:8">
      <c r="A112" s="49" t="s">
        <v>21</v>
      </c>
      <c r="B112" s="45">
        <v>179003</v>
      </c>
      <c r="C112" s="46">
        <v>174039</v>
      </c>
      <c r="D112" s="46">
        <v>165315</v>
      </c>
      <c r="E112" s="46">
        <v>158648</v>
      </c>
      <c r="F112" s="57">
        <v>155534</v>
      </c>
      <c r="G112" s="56">
        <v>147395</v>
      </c>
      <c r="H112" s="56" t="s">
        <v>21</v>
      </c>
    </row>
    <row r="113" spans="1:8">
      <c r="A113" s="58" t="s">
        <v>192</v>
      </c>
      <c r="B113" s="47">
        <v>165872</v>
      </c>
      <c r="C113" s="48">
        <v>163285</v>
      </c>
      <c r="D113" s="48">
        <v>156769</v>
      </c>
      <c r="E113" s="48">
        <v>155584</v>
      </c>
      <c r="F113" s="57">
        <v>145230</v>
      </c>
      <c r="G113" s="56">
        <v>136269</v>
      </c>
      <c r="H113" s="56" t="s">
        <v>192</v>
      </c>
    </row>
    <row r="114" spans="1:8">
      <c r="A114" s="49" t="s">
        <v>83</v>
      </c>
      <c r="B114" s="45">
        <v>145107</v>
      </c>
      <c r="C114" s="46">
        <v>143507</v>
      </c>
      <c r="D114" s="46">
        <v>136086</v>
      </c>
      <c r="E114" s="46">
        <v>133039</v>
      </c>
      <c r="F114" s="57">
        <v>124291</v>
      </c>
      <c r="G114" s="56">
        <v>123820</v>
      </c>
      <c r="H114" s="56" t="s">
        <v>83</v>
      </c>
    </row>
    <row r="115" spans="1:8">
      <c r="A115" s="49" t="s">
        <v>53</v>
      </c>
      <c r="B115" s="45">
        <v>150348</v>
      </c>
      <c r="C115" s="46">
        <v>145542</v>
      </c>
      <c r="D115" s="46">
        <v>141540</v>
      </c>
      <c r="E115" s="46">
        <v>137191</v>
      </c>
      <c r="F115" s="57">
        <v>137423</v>
      </c>
      <c r="G115" s="56">
        <v>128372</v>
      </c>
      <c r="H115" s="56" t="s">
        <v>53</v>
      </c>
    </row>
    <row r="116" spans="1:8">
      <c r="A116" s="49" t="s">
        <v>180</v>
      </c>
      <c r="B116" s="45">
        <v>134482</v>
      </c>
      <c r="C116" s="46">
        <v>134188</v>
      </c>
      <c r="D116" s="46">
        <v>126445</v>
      </c>
      <c r="E116" s="46">
        <v>124244</v>
      </c>
      <c r="F116" s="57">
        <v>120357</v>
      </c>
      <c r="G116" s="56">
        <v>115183</v>
      </c>
      <c r="H116" s="56" t="s">
        <v>180</v>
      </c>
    </row>
    <row r="117" spans="1:8">
      <c r="A117" s="71" t="s">
        <v>32</v>
      </c>
      <c r="B117" s="72">
        <v>186606</v>
      </c>
      <c r="C117" s="73">
        <v>182511</v>
      </c>
      <c r="D117" s="73">
        <v>176596</v>
      </c>
      <c r="E117" s="73">
        <v>170049</v>
      </c>
      <c r="F117" s="57">
        <v>166496</v>
      </c>
      <c r="G117" s="56">
        <v>157676</v>
      </c>
      <c r="H117" s="56" t="s">
        <v>32</v>
      </c>
    </row>
    <row r="118" spans="1:8">
      <c r="A118" s="49" t="s">
        <v>141</v>
      </c>
      <c r="B118" s="45">
        <v>105115</v>
      </c>
      <c r="C118" s="46">
        <v>110360</v>
      </c>
      <c r="D118" s="46">
        <v>99928</v>
      </c>
      <c r="E118" s="46">
        <v>96365</v>
      </c>
      <c r="F118" s="57">
        <v>95213</v>
      </c>
      <c r="G118" s="56" t="s">
        <v>19</v>
      </c>
      <c r="H118" s="56" t="s">
        <v>141</v>
      </c>
    </row>
  </sheetData>
  <phoneticPr fontId="19" type="noConversion"/>
  <pageMargins left="0.74805557727813721" right="0.74805557727813721" top="0.98430556058883667" bottom="0.98430556058883667" header="0.51138889789581299" footer="0.511388897895812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B1:M28"/>
  <sheetViews>
    <sheetView zoomScaleNormal="100" workbookViewId="0">
      <pane xSplit="3" ySplit="2" topLeftCell="D3" activePane="bottomRight" state="frozen"/>
      <selection pane="topRight"/>
      <selection pane="bottomLeft"/>
      <selection pane="bottomRight" activeCell="D35" sqref="D35"/>
    </sheetView>
  </sheetViews>
  <sheetFormatPr defaultRowHeight="13.5"/>
  <cols>
    <col min="1" max="1" width="3" customWidth="1"/>
    <col min="2" max="2" width="14.44140625" customWidth="1"/>
    <col min="3" max="3" width="14.77734375" customWidth="1"/>
    <col min="4" max="12" width="8.21875" customWidth="1"/>
  </cols>
  <sheetData>
    <row r="1" spans="2:13" ht="21.75" customHeight="1">
      <c r="B1" s="74" t="s">
        <v>177</v>
      </c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2:13" ht="17.25" customHeight="1">
      <c r="B2" s="61" t="s">
        <v>151</v>
      </c>
      <c r="C2" s="61" t="s">
        <v>140</v>
      </c>
      <c r="D2" s="61" t="s">
        <v>156</v>
      </c>
      <c r="E2" s="61" t="s">
        <v>160</v>
      </c>
      <c r="F2" s="61" t="s">
        <v>155</v>
      </c>
      <c r="G2" s="61" t="s">
        <v>160</v>
      </c>
      <c r="H2" s="61" t="s">
        <v>172</v>
      </c>
      <c r="I2" s="61"/>
      <c r="J2" s="61"/>
      <c r="K2" s="64" t="s">
        <v>102</v>
      </c>
      <c r="L2" s="64"/>
    </row>
    <row r="3" spans="2:13" ht="15" customHeight="1">
      <c r="B3" s="60" t="s">
        <v>69</v>
      </c>
      <c r="C3" s="67" t="s">
        <v>179</v>
      </c>
      <c r="D3" s="63">
        <f>SUM(G4:H4)+12*4*21</f>
        <v>1070</v>
      </c>
      <c r="E3" s="63"/>
      <c r="F3" s="63"/>
      <c r="G3" s="63"/>
      <c r="H3" s="63"/>
      <c r="I3" s="63"/>
      <c r="J3" s="63"/>
      <c r="K3" s="65">
        <f>ROUND(SUM(D3:J3),0)</f>
        <v>1070</v>
      </c>
      <c r="L3" s="66" t="s">
        <v>162</v>
      </c>
    </row>
    <row r="4" spans="2:13" ht="15" customHeight="1">
      <c r="B4" s="60" t="s">
        <v>106</v>
      </c>
      <c r="C4" s="67" t="s">
        <v>197</v>
      </c>
      <c r="D4" s="63"/>
      <c r="E4" s="63"/>
      <c r="F4" s="65">
        <f>5+3+6+18</f>
        <v>32</v>
      </c>
      <c r="G4" s="63">
        <v>12</v>
      </c>
      <c r="H4" s="63">
        <f>50</f>
        <v>50</v>
      </c>
      <c r="I4" s="63"/>
      <c r="J4" s="63"/>
      <c r="K4" s="65">
        <f t="shared" ref="K4:K28" si="0">SUM(D4:J4)</f>
        <v>94</v>
      </c>
      <c r="L4" s="66" t="s">
        <v>162</v>
      </c>
    </row>
    <row r="5" spans="2:13" ht="15" customHeight="1">
      <c r="B5" s="60" t="s">
        <v>164</v>
      </c>
      <c r="C5" s="67" t="s">
        <v>93</v>
      </c>
      <c r="D5" s="63">
        <v>42</v>
      </c>
      <c r="E5" s="63"/>
      <c r="F5" s="63"/>
      <c r="G5" s="63"/>
      <c r="H5" s="63"/>
      <c r="I5" s="65"/>
      <c r="J5" s="65"/>
      <c r="K5" s="65">
        <f t="shared" si="0"/>
        <v>42</v>
      </c>
      <c r="L5" s="66" t="s">
        <v>162</v>
      </c>
    </row>
    <row r="6" spans="2:13" ht="15" customHeight="1">
      <c r="B6" s="60" t="s">
        <v>168</v>
      </c>
      <c r="C6" s="67"/>
      <c r="D6" s="63">
        <v>42</v>
      </c>
      <c r="E6" s="65"/>
      <c r="F6" s="65"/>
      <c r="G6" s="65"/>
      <c r="H6" s="65"/>
      <c r="I6" s="66"/>
      <c r="J6" s="66"/>
      <c r="K6" s="66">
        <f t="shared" si="0"/>
        <v>42</v>
      </c>
      <c r="L6" s="66" t="s">
        <v>162</v>
      </c>
    </row>
    <row r="7" spans="2:13" ht="15" customHeight="1">
      <c r="B7" s="60" t="s">
        <v>167</v>
      </c>
      <c r="C7" s="67"/>
      <c r="D7" s="60">
        <v>1</v>
      </c>
      <c r="E7" s="66"/>
      <c r="F7" s="66"/>
      <c r="G7" s="66"/>
      <c r="H7" s="66"/>
      <c r="I7" s="66"/>
      <c r="J7" s="66"/>
      <c r="K7" s="66">
        <f t="shared" si="0"/>
        <v>1</v>
      </c>
      <c r="L7" s="66" t="s">
        <v>162</v>
      </c>
    </row>
    <row r="8" spans="2:13" ht="15" customHeight="1">
      <c r="B8" s="60"/>
      <c r="C8" s="67"/>
      <c r="D8" s="60"/>
      <c r="E8" s="66"/>
      <c r="F8" s="66"/>
      <c r="G8" s="66"/>
      <c r="H8" s="66"/>
      <c r="I8" s="66"/>
      <c r="J8" s="66"/>
      <c r="K8" s="66">
        <f t="shared" si="0"/>
        <v>0</v>
      </c>
      <c r="L8" s="66" t="s">
        <v>162</v>
      </c>
    </row>
    <row r="9" spans="2:13" ht="15" customHeight="1">
      <c r="B9" s="60"/>
      <c r="C9" s="67"/>
      <c r="D9" s="60"/>
      <c r="E9" s="66"/>
      <c r="F9" s="66"/>
      <c r="G9" s="66"/>
      <c r="H9" s="66"/>
      <c r="I9" s="66"/>
      <c r="J9" s="66"/>
      <c r="K9" s="66">
        <f t="shared" si="0"/>
        <v>0</v>
      </c>
      <c r="L9" s="66" t="s">
        <v>162</v>
      </c>
    </row>
    <row r="10" spans="2:13" ht="15" customHeight="1">
      <c r="B10" s="60"/>
      <c r="C10" s="67"/>
      <c r="D10" s="63"/>
      <c r="E10" s="66"/>
      <c r="F10" s="66"/>
      <c r="G10" s="66"/>
      <c r="H10" s="66"/>
      <c r="I10" s="66"/>
      <c r="J10" s="66"/>
      <c r="K10" s="66">
        <f t="shared" si="0"/>
        <v>0</v>
      </c>
      <c r="L10" s="66" t="s">
        <v>165</v>
      </c>
      <c r="M10" s="62"/>
    </row>
    <row r="11" spans="2:13" ht="15" customHeight="1">
      <c r="B11" s="60"/>
      <c r="C11" s="67"/>
      <c r="D11" s="63"/>
      <c r="E11" s="66"/>
      <c r="F11" s="66"/>
      <c r="G11" s="66"/>
      <c r="H11" s="66"/>
      <c r="I11" s="66"/>
      <c r="J11" s="66"/>
      <c r="K11" s="66">
        <f t="shared" si="0"/>
        <v>0</v>
      </c>
      <c r="L11" s="66" t="s">
        <v>165</v>
      </c>
      <c r="M11" s="62"/>
    </row>
    <row r="12" spans="2:13" ht="15" customHeight="1">
      <c r="B12" s="60"/>
      <c r="C12" s="67"/>
      <c r="D12" s="63"/>
      <c r="E12" s="66"/>
      <c r="F12" s="66"/>
      <c r="G12" s="66"/>
      <c r="H12" s="66"/>
      <c r="I12" s="66"/>
      <c r="J12" s="66"/>
      <c r="K12" s="66">
        <f t="shared" si="0"/>
        <v>0</v>
      </c>
      <c r="L12" s="66" t="s">
        <v>165</v>
      </c>
      <c r="M12" s="62"/>
    </row>
    <row r="13" spans="2:13" ht="15" customHeight="1">
      <c r="B13" s="60"/>
      <c r="C13" s="67"/>
      <c r="D13" s="60"/>
      <c r="E13" s="66"/>
      <c r="F13" s="66"/>
      <c r="G13" s="66"/>
      <c r="H13" s="66"/>
      <c r="I13" s="66"/>
      <c r="J13" s="66"/>
      <c r="K13" s="66">
        <f t="shared" si="0"/>
        <v>0</v>
      </c>
      <c r="L13" s="66" t="s">
        <v>162</v>
      </c>
    </row>
    <row r="14" spans="2:13" ht="15" customHeight="1">
      <c r="B14" s="60"/>
      <c r="C14" s="67"/>
      <c r="D14" s="60"/>
      <c r="E14" s="66"/>
      <c r="F14" s="66"/>
      <c r="G14" s="66"/>
      <c r="H14" s="66"/>
      <c r="I14" s="66"/>
      <c r="J14" s="66"/>
      <c r="K14" s="66">
        <f t="shared" si="0"/>
        <v>0</v>
      </c>
      <c r="L14" s="66" t="s">
        <v>162</v>
      </c>
    </row>
    <row r="15" spans="2:13" ht="15" customHeight="1">
      <c r="B15" s="60"/>
      <c r="C15" s="68"/>
      <c r="D15" s="60"/>
      <c r="E15" s="66"/>
      <c r="F15" s="66"/>
      <c r="G15" s="66"/>
      <c r="H15" s="66"/>
      <c r="I15" s="66"/>
      <c r="J15" s="66"/>
      <c r="K15" s="66">
        <f t="shared" si="0"/>
        <v>0</v>
      </c>
      <c r="L15" s="66" t="s">
        <v>162</v>
      </c>
    </row>
    <row r="16" spans="2:13" ht="15" customHeight="1">
      <c r="B16" s="60"/>
      <c r="C16" s="67"/>
      <c r="D16" s="60"/>
      <c r="E16" s="66"/>
      <c r="F16" s="66"/>
      <c r="G16" s="66"/>
      <c r="H16" s="66"/>
      <c r="I16" s="66"/>
      <c r="J16" s="66"/>
      <c r="K16" s="66">
        <f t="shared" si="0"/>
        <v>0</v>
      </c>
      <c r="L16" s="66" t="s">
        <v>162</v>
      </c>
    </row>
    <row r="17" spans="2:12" ht="15" customHeight="1">
      <c r="B17" s="60"/>
      <c r="C17" s="67"/>
      <c r="D17" s="60"/>
      <c r="E17" s="66"/>
      <c r="F17" s="66"/>
      <c r="G17" s="66"/>
      <c r="H17" s="66"/>
      <c r="I17" s="66"/>
      <c r="J17" s="66"/>
      <c r="K17" s="65">
        <f t="shared" si="0"/>
        <v>0</v>
      </c>
      <c r="L17" s="66" t="s">
        <v>162</v>
      </c>
    </row>
    <row r="18" spans="2:12" ht="15" customHeight="1">
      <c r="B18" s="60"/>
      <c r="C18" s="68"/>
      <c r="D18" s="31"/>
      <c r="E18" s="66"/>
      <c r="F18" s="66"/>
      <c r="G18" s="66"/>
      <c r="H18" s="66"/>
      <c r="I18" s="66"/>
      <c r="J18" s="66"/>
      <c r="K18" s="66">
        <f t="shared" si="0"/>
        <v>0</v>
      </c>
      <c r="L18" s="66" t="s">
        <v>162</v>
      </c>
    </row>
    <row r="19" spans="2:12" ht="15" customHeight="1">
      <c r="B19" s="60"/>
      <c r="C19" s="30"/>
      <c r="D19" s="31"/>
      <c r="E19" s="66"/>
      <c r="F19" s="66"/>
      <c r="G19" s="66"/>
      <c r="H19" s="66"/>
      <c r="I19" s="66"/>
      <c r="J19" s="66"/>
      <c r="K19" s="65">
        <f t="shared" si="0"/>
        <v>0</v>
      </c>
      <c r="L19" s="66" t="s">
        <v>162</v>
      </c>
    </row>
    <row r="20" spans="2:12" ht="15" customHeight="1">
      <c r="B20" s="60"/>
      <c r="C20" s="68"/>
      <c r="D20" s="31"/>
      <c r="E20" s="66"/>
      <c r="F20" s="66"/>
      <c r="G20" s="66"/>
      <c r="H20" s="66"/>
      <c r="I20" s="66"/>
      <c r="J20" s="66"/>
      <c r="K20" s="66">
        <f t="shared" si="0"/>
        <v>0</v>
      </c>
      <c r="L20" s="66" t="s">
        <v>162</v>
      </c>
    </row>
    <row r="21" spans="2:12" ht="15" customHeight="1">
      <c r="B21" s="60"/>
      <c r="C21" s="68"/>
      <c r="D21" s="31"/>
      <c r="E21" s="66"/>
      <c r="F21" s="66"/>
      <c r="G21" s="66"/>
      <c r="H21" s="66"/>
      <c r="I21" s="66"/>
      <c r="J21" s="66"/>
      <c r="K21" s="66">
        <f t="shared" si="0"/>
        <v>0</v>
      </c>
      <c r="L21" s="66" t="s">
        <v>162</v>
      </c>
    </row>
    <row r="22" spans="2:12" ht="15" customHeight="1">
      <c r="B22" s="60"/>
      <c r="C22" s="68"/>
      <c r="D22" s="31"/>
      <c r="E22" s="66"/>
      <c r="F22" s="66"/>
      <c r="G22" s="66"/>
      <c r="H22" s="66"/>
      <c r="I22" s="66"/>
      <c r="J22" s="66"/>
      <c r="K22" s="66">
        <f t="shared" si="0"/>
        <v>0</v>
      </c>
      <c r="L22" s="66" t="s">
        <v>162</v>
      </c>
    </row>
    <row r="23" spans="2:12" ht="15" customHeight="1">
      <c r="B23" s="60"/>
      <c r="C23" s="68"/>
      <c r="D23" s="31"/>
      <c r="E23" s="66"/>
      <c r="F23" s="66"/>
      <c r="G23" s="66"/>
      <c r="H23" s="66"/>
      <c r="I23" s="66"/>
      <c r="J23" s="66"/>
      <c r="K23" s="66">
        <f t="shared" si="0"/>
        <v>0</v>
      </c>
      <c r="L23" s="66" t="s">
        <v>162</v>
      </c>
    </row>
    <row r="24" spans="2:12" ht="15" customHeight="1">
      <c r="B24" s="60"/>
      <c r="C24" s="68"/>
      <c r="D24" s="31"/>
      <c r="E24" s="66"/>
      <c r="F24" s="66"/>
      <c r="G24" s="66"/>
      <c r="H24" s="66"/>
      <c r="I24" s="66"/>
      <c r="J24" s="66"/>
      <c r="K24" s="66">
        <f t="shared" si="0"/>
        <v>0</v>
      </c>
      <c r="L24" s="66" t="s">
        <v>162</v>
      </c>
    </row>
    <row r="25" spans="2:12" ht="15" customHeight="1">
      <c r="B25" s="60"/>
      <c r="C25" s="68"/>
      <c r="D25" s="31"/>
      <c r="E25" s="66"/>
      <c r="F25" s="66"/>
      <c r="G25" s="66"/>
      <c r="H25" s="66"/>
      <c r="I25" s="66"/>
      <c r="J25" s="66"/>
      <c r="K25" s="66">
        <f t="shared" si="0"/>
        <v>0</v>
      </c>
      <c r="L25" s="66" t="s">
        <v>162</v>
      </c>
    </row>
    <row r="26" spans="2:12" ht="15" customHeight="1">
      <c r="B26" s="60"/>
      <c r="C26" s="68"/>
      <c r="D26" s="31"/>
      <c r="E26" s="66"/>
      <c r="F26" s="66"/>
      <c r="G26" s="66"/>
      <c r="H26" s="66"/>
      <c r="I26" s="66"/>
      <c r="J26" s="66"/>
      <c r="K26" s="66">
        <f t="shared" si="0"/>
        <v>0</v>
      </c>
      <c r="L26" s="66" t="s">
        <v>162</v>
      </c>
    </row>
    <row r="27" spans="2:12" ht="15" customHeight="1">
      <c r="B27" s="60"/>
      <c r="C27" s="68"/>
      <c r="D27" s="31"/>
      <c r="E27" s="66"/>
      <c r="F27" s="66"/>
      <c r="G27" s="66"/>
      <c r="H27" s="66"/>
      <c r="I27" s="66"/>
      <c r="J27" s="66"/>
      <c r="K27" s="66">
        <f t="shared" si="0"/>
        <v>0</v>
      </c>
      <c r="L27" s="66" t="s">
        <v>162</v>
      </c>
    </row>
    <row r="28" spans="2:12" ht="15" customHeight="1">
      <c r="B28" s="66"/>
      <c r="C28" s="69"/>
      <c r="D28" s="66"/>
      <c r="E28" s="66"/>
      <c r="F28" s="66"/>
      <c r="G28" s="66"/>
      <c r="H28" s="66"/>
      <c r="I28" s="66"/>
      <c r="J28" s="66"/>
      <c r="K28" s="66">
        <f t="shared" si="0"/>
        <v>0</v>
      </c>
      <c r="L28" s="66" t="s">
        <v>162</v>
      </c>
    </row>
  </sheetData>
  <phoneticPr fontId="19" type="noConversion"/>
  <conditionalFormatting sqref="C15">
    <cfRule type="cellIs" dxfId="0" priority="1" stopIfTrue="1" operator="equal">
      <formula>0</formula>
    </cfRule>
  </conditionalFormatting>
  <pageMargins left="0.74805557727813721" right="0.74805557727813721" top="0.67402780055999756" bottom="0.67402780055999756" header="0.51138889789581299" footer="0.51138889789581299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RowHeight="13.5"/>
  <sheetData/>
  <phoneticPr fontId="19" type="noConversion"/>
  <pageMargins left="0.74805557727813721" right="0.74805557727813721" top="0.98430556058883667" bottom="0.98430556058883667" header="0.51138889789581299" footer="0.511388897895812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원가계산</vt:lpstr>
      <vt:lpstr>내역서</vt:lpstr>
      <vt:lpstr>노임</vt:lpstr>
      <vt:lpstr>물량산출</vt:lpstr>
      <vt:lpstr>Sheet1</vt:lpstr>
      <vt:lpstr>내역서!Print_Area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조중현</dc:creator>
  <cp:lastModifiedBy>이영우</cp:lastModifiedBy>
  <cp:revision>287</cp:revision>
  <cp:lastPrinted>2014-08-20T08:17:52Z</cp:lastPrinted>
  <dcterms:created xsi:type="dcterms:W3CDTF">2012-02-15T05:04:52Z</dcterms:created>
  <dcterms:modified xsi:type="dcterms:W3CDTF">2014-08-20T08:21:15Z</dcterms:modified>
</cp:coreProperties>
</file>